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PARTICIPACIONES Y DEUDA 2026\PARTICIPACIONES\PRESUPUESTO 2026\"/>
    </mc:Choice>
  </mc:AlternateContent>
  <xr:revisionPtr revIDLastSave="0" documentId="13_ncr:1_{99794260-67F5-499F-8652-F6BF51C054A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alendario" sheetId="2" r:id="rId1"/>
    <sheet name="Total distribución" sheetId="1" r:id="rId2"/>
    <sheet name="Concentrado general factor" sheetId="3" r:id="rId3"/>
    <sheet name="Concentrado factor población" sheetId="4" r:id="rId4"/>
    <sheet name="Concentrado FEF factor" sheetId="5" r:id="rId5"/>
    <sheet name="Predial y Agua" sheetId="10" r:id="rId6"/>
    <sheet name="Población" sheetId="11" r:id="rId7"/>
  </sheets>
  <definedNames>
    <definedName name="_xlnm.Print_Area" localSheetId="0">Calendario!$A$1:$H$20</definedName>
    <definedName name="_xlnm.Print_Area" localSheetId="3">'Concentrado factor población'!$A$5:$G$70</definedName>
    <definedName name="_xlnm.Print_Area" localSheetId="2">'Concentrado general factor'!$A$1:$N$68</definedName>
    <definedName name="_xlnm.Database" localSheetId="0">#REF!</definedName>
    <definedName name="_xlnm.Database" localSheetId="3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>#REF!</definedName>
    <definedName name="MODELOCEDULA" localSheetId="0">#REF!</definedName>
    <definedName name="MODELOCEDULA" localSheetId="3">#REF!</definedName>
    <definedName name="MODELOCEDULA" localSheetId="4">#REF!</definedName>
    <definedName name="MODELOCEDULA" localSheetId="2">#REF!</definedName>
    <definedName name="MODELOCEDULA" localSheetId="1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1" l="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70" i="10"/>
  <c r="D70" i="10"/>
  <c r="B70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U9" i="3" l="1"/>
  <c r="Q66" i="5"/>
  <c r="O66" i="5"/>
  <c r="H66" i="5"/>
  <c r="F66" i="5"/>
  <c r="D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R50" i="5" s="1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R34" i="5" s="1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R18" i="5" s="1"/>
  <c r="D17" i="5"/>
  <c r="D16" i="5"/>
  <c r="D15" i="5"/>
  <c r="D14" i="5"/>
  <c r="D13" i="5"/>
  <c r="D12" i="5"/>
  <c r="D11" i="5"/>
  <c r="D10" i="5"/>
  <c r="R20" i="5" l="1"/>
  <c r="R19" i="5"/>
  <c r="R36" i="5"/>
  <c r="R51" i="5"/>
  <c r="R52" i="5"/>
  <c r="R35" i="5"/>
  <c r="R24" i="5"/>
  <c r="R40" i="5"/>
  <c r="R42" i="5"/>
  <c r="R10" i="5"/>
  <c r="R28" i="5"/>
  <c r="R26" i="5"/>
  <c r="R17" i="5"/>
  <c r="R33" i="5"/>
  <c r="R49" i="5"/>
  <c r="R65" i="5"/>
  <c r="R12" i="5"/>
  <c r="R44" i="5"/>
  <c r="R21" i="5"/>
  <c r="R37" i="5"/>
  <c r="R53" i="5"/>
  <c r="R22" i="5"/>
  <c r="R38" i="5"/>
  <c r="R54" i="5"/>
  <c r="S54" i="5" s="1"/>
  <c r="R23" i="5"/>
  <c r="R39" i="5"/>
  <c r="R55" i="5"/>
  <c r="R25" i="5"/>
  <c r="S25" i="5" s="1"/>
  <c r="R41" i="5"/>
  <c r="R57" i="5"/>
  <c r="R58" i="5"/>
  <c r="R11" i="5"/>
  <c r="R27" i="5"/>
  <c r="R43" i="5"/>
  <c r="R59" i="5"/>
  <c r="R56" i="5"/>
  <c r="R60" i="5"/>
  <c r="R13" i="5"/>
  <c r="R29" i="5"/>
  <c r="R45" i="5"/>
  <c r="R61" i="5"/>
  <c r="R14" i="5"/>
  <c r="R30" i="5"/>
  <c r="R46" i="5"/>
  <c r="R62" i="5"/>
  <c r="R15" i="5"/>
  <c r="R31" i="5"/>
  <c r="R47" i="5"/>
  <c r="R63" i="5"/>
  <c r="R16" i="5"/>
  <c r="R32" i="5"/>
  <c r="R48" i="5"/>
  <c r="R64" i="5"/>
  <c r="R66" i="5"/>
  <c r="F66" i="4"/>
  <c r="D66" i="4"/>
  <c r="G66" i="4" s="1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D65" i="4"/>
  <c r="D64" i="4"/>
  <c r="D63" i="4"/>
  <c r="D62" i="4"/>
  <c r="D61" i="4"/>
  <c r="G61" i="4" s="1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D53" i="4"/>
  <c r="D52" i="4"/>
  <c r="D51" i="4"/>
  <c r="D50" i="4"/>
  <c r="D49" i="4"/>
  <c r="D48" i="4"/>
  <c r="D47" i="4"/>
  <c r="D46" i="4"/>
  <c r="D45" i="4"/>
  <c r="G45" i="4" s="1"/>
  <c r="D44" i="4"/>
  <c r="G44" i="4" s="1"/>
  <c r="D43" i="4"/>
  <c r="G43" i="4" s="1"/>
  <c r="D42" i="4"/>
  <c r="G42" i="4" s="1"/>
  <c r="D41" i="4"/>
  <c r="G41" i="4" s="1"/>
  <c r="D40" i="4"/>
  <c r="G40" i="4" s="1"/>
  <c r="D39" i="4"/>
  <c r="G39" i="4" s="1"/>
  <c r="D38" i="4"/>
  <c r="G38" i="4" s="1"/>
  <c r="D37" i="4"/>
  <c r="D36" i="4"/>
  <c r="D35" i="4"/>
  <c r="G35" i="4" s="1"/>
  <c r="D34" i="4"/>
  <c r="D33" i="4"/>
  <c r="D32" i="4"/>
  <c r="D31" i="4"/>
  <c r="D30" i="4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D20" i="4"/>
  <c r="D19" i="4"/>
  <c r="G19" i="4" s="1"/>
  <c r="D18" i="4"/>
  <c r="D17" i="4"/>
  <c r="D16" i="4"/>
  <c r="D15" i="4"/>
  <c r="D14" i="4"/>
  <c r="D13" i="4"/>
  <c r="G13" i="4" s="1"/>
  <c r="D12" i="4"/>
  <c r="G12" i="4" s="1"/>
  <c r="D11" i="4"/>
  <c r="G11" i="4" s="1"/>
  <c r="D10" i="4"/>
  <c r="G10" i="4" s="1"/>
  <c r="D9" i="4"/>
  <c r="G9" i="4" s="1"/>
  <c r="E68" i="4"/>
  <c r="T66" i="3"/>
  <c r="R66" i="3"/>
  <c r="U37" i="3"/>
  <c r="U36" i="3"/>
  <c r="U35" i="3"/>
  <c r="U30" i="3"/>
  <c r="U21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U46" i="3" s="1"/>
  <c r="T45" i="3"/>
  <c r="T44" i="3"/>
  <c r="T43" i="3"/>
  <c r="T42" i="3"/>
  <c r="T41" i="3"/>
  <c r="U41" i="3" s="1"/>
  <c r="T40" i="3"/>
  <c r="U40" i="3" s="1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U25" i="3" s="1"/>
  <c r="T24" i="3"/>
  <c r="U24" i="3" s="1"/>
  <c r="T23" i="3"/>
  <c r="T22" i="3"/>
  <c r="T21" i="3"/>
  <c r="T20" i="3"/>
  <c r="U20" i="3" s="1"/>
  <c r="T19" i="3"/>
  <c r="U19" i="3" s="1"/>
  <c r="T18" i="3"/>
  <c r="T17" i="3"/>
  <c r="T16" i="3"/>
  <c r="T15" i="3"/>
  <c r="T14" i="3"/>
  <c r="U14" i="3" s="1"/>
  <c r="T13" i="3"/>
  <c r="T12" i="3"/>
  <c r="T11" i="3"/>
  <c r="T10" i="3"/>
  <c r="T9" i="3"/>
  <c r="R65" i="3"/>
  <c r="U65" i="3" s="1"/>
  <c r="R64" i="3"/>
  <c r="R63" i="3"/>
  <c r="R62" i="3"/>
  <c r="R61" i="3"/>
  <c r="R60" i="3"/>
  <c r="R59" i="3"/>
  <c r="R58" i="3"/>
  <c r="R57" i="3"/>
  <c r="R56" i="3"/>
  <c r="R55" i="3"/>
  <c r="R54" i="3"/>
  <c r="U54" i="3" s="1"/>
  <c r="R53" i="3"/>
  <c r="U53" i="3" s="1"/>
  <c r="R52" i="3"/>
  <c r="U52" i="3" s="1"/>
  <c r="R51" i="3"/>
  <c r="U51" i="3" s="1"/>
  <c r="R50" i="3"/>
  <c r="U50" i="3" s="1"/>
  <c r="R49" i="3"/>
  <c r="U49" i="3" s="1"/>
  <c r="R48" i="3"/>
  <c r="R47" i="3"/>
  <c r="R46" i="3"/>
  <c r="R45" i="3"/>
  <c r="R44" i="3"/>
  <c r="R43" i="3"/>
  <c r="R42" i="3"/>
  <c r="R41" i="3"/>
  <c r="R40" i="3"/>
  <c r="R39" i="3"/>
  <c r="R38" i="3"/>
  <c r="U38" i="3" s="1"/>
  <c r="R37" i="3"/>
  <c r="R36" i="3"/>
  <c r="R35" i="3"/>
  <c r="R34" i="3"/>
  <c r="U34" i="3" s="1"/>
  <c r="R33" i="3"/>
  <c r="U33" i="3" s="1"/>
  <c r="R32" i="3"/>
  <c r="R31" i="3"/>
  <c r="R30" i="3"/>
  <c r="R29" i="3"/>
  <c r="R28" i="3"/>
  <c r="R27" i="3"/>
  <c r="R26" i="3"/>
  <c r="R25" i="3"/>
  <c r="R24" i="3"/>
  <c r="R23" i="3"/>
  <c r="R22" i="3"/>
  <c r="U22" i="3" s="1"/>
  <c r="R21" i="3"/>
  <c r="R20" i="3"/>
  <c r="R19" i="3"/>
  <c r="R18" i="3"/>
  <c r="U18" i="3" s="1"/>
  <c r="R17" i="3"/>
  <c r="U17" i="3" s="1"/>
  <c r="R16" i="3"/>
  <c r="R15" i="3"/>
  <c r="R14" i="3"/>
  <c r="R13" i="3"/>
  <c r="R12" i="3"/>
  <c r="R11" i="3"/>
  <c r="R10" i="3"/>
  <c r="R9" i="3"/>
  <c r="S55" i="5" l="1"/>
  <c r="S26" i="5"/>
  <c r="S39" i="5"/>
  <c r="S28" i="5"/>
  <c r="S61" i="5"/>
  <c r="S23" i="5"/>
  <c r="S10" i="5"/>
  <c r="S45" i="5"/>
  <c r="S42" i="5"/>
  <c r="S29" i="5"/>
  <c r="S38" i="5"/>
  <c r="S40" i="5"/>
  <c r="S66" i="5"/>
  <c r="S13" i="5"/>
  <c r="S22" i="5"/>
  <c r="S24" i="5"/>
  <c r="G30" i="4"/>
  <c r="S30" i="5" s="1"/>
  <c r="G46" i="4"/>
  <c r="S46" i="5" s="1"/>
  <c r="G62" i="4"/>
  <c r="S60" i="5"/>
  <c r="S35" i="5"/>
  <c r="G14" i="4"/>
  <c r="S14" i="5" s="1"/>
  <c r="G15" i="4"/>
  <c r="S15" i="5" s="1"/>
  <c r="G31" i="4"/>
  <c r="S31" i="5" s="1"/>
  <c r="G47" i="4"/>
  <c r="S47" i="5" s="1"/>
  <c r="G63" i="4"/>
  <c r="S63" i="5" s="1"/>
  <c r="S48" i="5"/>
  <c r="S56" i="5"/>
  <c r="G16" i="4"/>
  <c r="S16" i="5" s="1"/>
  <c r="G32" i="4"/>
  <c r="G48" i="4"/>
  <c r="G64" i="4"/>
  <c r="S64" i="5" s="1"/>
  <c r="S32" i="5"/>
  <c r="S59" i="5"/>
  <c r="G17" i="4"/>
  <c r="S17" i="5" s="1"/>
  <c r="G33" i="4"/>
  <c r="G49" i="4"/>
  <c r="S49" i="5" s="1"/>
  <c r="G65" i="4"/>
  <c r="S65" i="5" s="1"/>
  <c r="S43" i="5"/>
  <c r="G18" i="4"/>
  <c r="S18" i="5" s="1"/>
  <c r="G34" i="4"/>
  <c r="S34" i="5" s="1"/>
  <c r="G50" i="4"/>
  <c r="S50" i="5" s="1"/>
  <c r="S27" i="5"/>
  <c r="S44" i="5"/>
  <c r="S19" i="5"/>
  <c r="G51" i="4"/>
  <c r="S51" i="5" s="1"/>
  <c r="S11" i="5"/>
  <c r="S12" i="5"/>
  <c r="G20" i="4"/>
  <c r="S20" i="5" s="1"/>
  <c r="G36" i="4"/>
  <c r="S36" i="5" s="1"/>
  <c r="G52" i="4"/>
  <c r="S52" i="5" s="1"/>
  <c r="S58" i="5"/>
  <c r="G21" i="4"/>
  <c r="S21" i="5" s="1"/>
  <c r="G37" i="4"/>
  <c r="S37" i="5" s="1"/>
  <c r="G53" i="4"/>
  <c r="S53" i="5" s="1"/>
  <c r="S57" i="5"/>
  <c r="S62" i="5"/>
  <c r="S41" i="5"/>
  <c r="S33" i="5"/>
  <c r="U66" i="3"/>
  <c r="U55" i="3"/>
  <c r="U58" i="3"/>
  <c r="U43" i="3"/>
  <c r="U44" i="3"/>
  <c r="U29" i="3"/>
  <c r="U62" i="3"/>
  <c r="U23" i="3"/>
  <c r="U57" i="3"/>
  <c r="U26" i="3"/>
  <c r="U27" i="3"/>
  <c r="U28" i="3"/>
  <c r="U13" i="3"/>
  <c r="U61" i="3"/>
  <c r="U15" i="3"/>
  <c r="U31" i="3"/>
  <c r="U47" i="3"/>
  <c r="U63" i="3"/>
  <c r="U39" i="3"/>
  <c r="U56" i="3"/>
  <c r="U10" i="3"/>
  <c r="U42" i="3"/>
  <c r="U11" i="3"/>
  <c r="U59" i="3"/>
  <c r="U12" i="3"/>
  <c r="U60" i="3"/>
  <c r="U45" i="3"/>
  <c r="U16" i="3"/>
  <c r="U32" i="3"/>
  <c r="U48" i="3"/>
  <c r="U64" i="3"/>
  <c r="G68" i="4" l="1"/>
  <c r="P66" i="3"/>
  <c r="N66" i="3"/>
  <c r="L66" i="3"/>
  <c r="J66" i="3"/>
  <c r="H66" i="3"/>
  <c r="F66" i="3"/>
  <c r="D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P68" i="5" l="1"/>
  <c r="N68" i="5"/>
  <c r="I68" i="3" l="1"/>
  <c r="K68" i="3"/>
  <c r="M68" i="3"/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F69" i="1"/>
  <c r="E69" i="1"/>
  <c r="D69" i="1"/>
  <c r="C69" i="1"/>
  <c r="G69" i="1" l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E68" i="5"/>
  <c r="G68" i="5"/>
  <c r="I68" i="5"/>
  <c r="J68" i="5"/>
  <c r="K68" i="5"/>
  <c r="L68" i="5"/>
  <c r="C68" i="5"/>
  <c r="E68" i="3" l="1"/>
  <c r="G68" i="3"/>
  <c r="F52" i="3"/>
  <c r="F61" i="3"/>
  <c r="F37" i="3"/>
  <c r="F34" i="3"/>
  <c r="F20" i="3"/>
  <c r="F65" i="3"/>
  <c r="F29" i="3"/>
  <c r="F62" i="3"/>
  <c r="F53" i="3"/>
  <c r="F46" i="3"/>
  <c r="F25" i="3"/>
  <c r="F36" i="3"/>
  <c r="F58" i="3"/>
  <c r="F48" i="3"/>
  <c r="F32" i="3"/>
  <c r="F23" i="3"/>
  <c r="F49" i="3"/>
  <c r="F40" i="3"/>
  <c r="F24" i="3"/>
  <c r="F64" i="3"/>
  <c r="F17" i="3"/>
  <c r="F59" i="3"/>
  <c r="F54" i="3"/>
  <c r="F18" i="3"/>
  <c r="F21" i="3"/>
  <c r="F57" i="3"/>
  <c r="F55" i="3"/>
  <c r="F16" i="3"/>
  <c r="F38" i="3"/>
  <c r="F19" i="3"/>
  <c r="F27" i="3"/>
  <c r="F14" i="3"/>
  <c r="F44" i="3"/>
  <c r="F26" i="3"/>
  <c r="F33" i="3"/>
  <c r="F60" i="3"/>
  <c r="F11" i="3"/>
  <c r="F51" i="3"/>
  <c r="F15" i="3"/>
  <c r="F35" i="3"/>
  <c r="F10" i="3"/>
  <c r="F43" i="3"/>
  <c r="F45" i="3"/>
  <c r="F31" i="3"/>
  <c r="F42" i="3"/>
  <c r="F56" i="3"/>
  <c r="F22" i="3"/>
  <c r="F50" i="3"/>
  <c r="F30" i="3"/>
  <c r="F13" i="3"/>
  <c r="F39" i="3"/>
  <c r="F28" i="3"/>
  <c r="F47" i="3"/>
  <c r="F63" i="3"/>
  <c r="F12" i="3"/>
  <c r="F9" i="3"/>
  <c r="F41" i="3"/>
  <c r="U68" i="3" l="1"/>
  <c r="C68" i="4" l="1"/>
  <c r="D9" i="5" l="1"/>
  <c r="M9" i="5" l="1"/>
  <c r="M68" i="5" s="1"/>
  <c r="R9" i="5"/>
  <c r="R68" i="5" l="1"/>
  <c r="S9" i="5"/>
  <c r="S68" i="5" l="1"/>
  <c r="S74" i="5" s="1"/>
</calcChain>
</file>

<file path=xl/sharedStrings.xml><?xml version="1.0" encoding="utf-8"?>
<sst xmlns="http://schemas.openxmlformats.org/spreadsheetml/2006/main" count="516" uniqueCount="175">
  <si>
    <t>SECRETARÍA DE FINANZAS</t>
  </si>
  <si>
    <t>SUBSECRETARÍA DE EGRESOS</t>
  </si>
  <si>
    <t>DIRECCIÓN DE CONTABILIDAD</t>
  </si>
  <si>
    <t xml:space="preserve"> 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</si>
  <si>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</si>
  <si>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</si>
  <si>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</si>
  <si>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</si>
  <si>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</si>
  <si>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</si>
  <si>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</si>
  <si>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</si>
  <si>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</si>
  <si>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</si>
  <si>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</si>
  <si>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</si>
  <si>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</si>
  <si>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</si>
  <si>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</si>
  <si>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</si>
  <si>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</si>
  <si>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</si>
  <si>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</si>
  <si>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</si>
  <si>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</si>
  <si>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</si>
  <si>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</si>
  <si>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</si>
  <si>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</si>
  <si>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</si>
  <si>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</si>
  <si>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</si>
  <si>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</si>
  <si>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</si>
  <si>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</si>
  <si>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</si>
  <si>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</si>
  <si>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</si>
  <si>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</si>
  <si>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</si>
  <si>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</si>
  <si>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</si>
  <si>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</si>
  <si>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</si>
  <si>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</si>
  <si>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</si>
  <si>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</si>
  <si>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</si>
  <si>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</si>
  <si>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</si>
  <si>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</si>
  <si>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</si>
  <si>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</si>
  <si>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</si>
  <si>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</si>
  <si>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</si>
  <si>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</si>
  <si>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</si>
  <si>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</si>
  <si>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</si>
  <si>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</si>
  <si>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</si>
  <si>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PENDIENTE DE DISTRIBUIR</t>
  </si>
  <si>
    <t>T O T A L E S</t>
  </si>
  <si>
    <t>M e 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</si>
  <si>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</si>
  <si>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</si>
  <si>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</si>
  <si>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</si>
  <si>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</si>
  <si>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</si>
  <si>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</si>
  <si>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</si>
  <si>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</si>
  <si>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</si>
  <si>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</si>
  <si>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</si>
  <si>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NUM</t>
  </si>
  <si>
    <t>MUNICIPIO</t>
  </si>
  <si>
    <t>FONDO GENERAL</t>
  </si>
  <si>
    <t>FOMENTO MUNICIPAL</t>
  </si>
  <si>
    <t>IMPUESTO ESPECIAL SOBRE PRODUCTOS Y SERVICIOS</t>
  </si>
  <si>
    <t>IMPUESTO SOBRE AUTOMOVILES NUEVOS</t>
  </si>
  <si>
    <t>FONDO DE FISCALIZACIÓN Y RECAUDACIÓN</t>
  </si>
  <si>
    <t>FONDO DE COMPENSACIÓN ISAN</t>
  </si>
  <si>
    <t>Porcentaje</t>
  </si>
  <si>
    <t>Monto (Pesos)</t>
  </si>
  <si>
    <t>FOCO 10 ENT - PIB (30%)</t>
  </si>
  <si>
    <t>FOCO 10 ENT - PIB (70%)</t>
  </si>
  <si>
    <t>MONTO TOTAL ACUMULADO</t>
  </si>
  <si>
    <t>NUM.</t>
  </si>
  <si>
    <t>FONDO ÚNICO DE PARTICIPACIONES</t>
  </si>
  <si>
    <t>FONDO DE ESTABILIZACIÓN FINANCIERA</t>
  </si>
  <si>
    <t>FONDO DEL IMPUESTO SOBRE LA RENTA</t>
  </si>
  <si>
    <t>FONDO DEL IMPUESTO SOBRE LA NÓMINA</t>
  </si>
  <si>
    <t>SUBTOTAL</t>
  </si>
  <si>
    <t>GOBIERNO DEL ESTADO DE ZACATECAS</t>
  </si>
  <si>
    <t>MUNICIPIOS</t>
  </si>
  <si>
    <t>IMPORTE</t>
  </si>
  <si>
    <t>Porcentaje de Participación</t>
  </si>
  <si>
    <t>TOTAL</t>
  </si>
  <si>
    <t xml:space="preserve">APOZOL </t>
  </si>
  <si>
    <t xml:space="preserve">ATOLINGA </t>
  </si>
  <si>
    <t>BENITO JUAREZ</t>
  </si>
  <si>
    <t>CALERA</t>
  </si>
  <si>
    <t>CAÑITAS</t>
  </si>
  <si>
    <t>CONCEPCION DEL ORO</t>
  </si>
  <si>
    <t>GRAL  JOAQUIN AMARO</t>
  </si>
  <si>
    <t>SALVADOR</t>
  </si>
  <si>
    <t>GRAL ENRIQUE EDA</t>
  </si>
  <si>
    <t>GRAL FCO R MURGUIA</t>
  </si>
  <si>
    <t>GRAL PANFILO NATERA</t>
  </si>
  <si>
    <t>JALPA</t>
  </si>
  <si>
    <t>JEREZ</t>
  </si>
  <si>
    <t>JIMENEZ DEL TEUL</t>
  </si>
  <si>
    <t>LUIS MOYA</t>
  </si>
  <si>
    <t>MOYAHUA</t>
  </si>
  <si>
    <t>NOCHISTLAN</t>
  </si>
  <si>
    <t>NORIA DE ANGELES</t>
  </si>
  <si>
    <t>RIO GRANDE</t>
  </si>
  <si>
    <t>SAIN ALTO</t>
  </si>
  <si>
    <t>SANTA MARIA DE LA PAZ</t>
  </si>
  <si>
    <t>SUSTICACAN</t>
  </si>
  <si>
    <t>TEPECHITLAN</t>
  </si>
  <si>
    <t>TEUL DE GLEZ ORTEGA</t>
  </si>
  <si>
    <t>TLALTENANGO</t>
  </si>
  <si>
    <t>TRINIDAD GARCIA DE LA CADENA</t>
  </si>
  <si>
    <t>VALPARAISO</t>
  </si>
  <si>
    <t>VILLA GARCIA</t>
  </si>
  <si>
    <t>VILLA GLEZ ORTEGA</t>
  </si>
  <si>
    <t>IMPORTE TOTAL</t>
  </si>
  <si>
    <t>REPORTE DE INEGI RELACIONADO CON LA POBLACIÓN DE CADA MUNICIPIO EN EL ESTADO</t>
  </si>
  <si>
    <r>
      <t xml:space="preserve">1 </t>
    </r>
    <r>
      <rPr>
        <b/>
        <sz val="10"/>
        <rFont val="CG Omega"/>
        <family val="2"/>
      </rPr>
      <t xml:space="preserve"> Población </t>
    </r>
  </si>
  <si>
    <r>
      <t xml:space="preserve">2 </t>
    </r>
    <r>
      <rPr>
        <b/>
        <sz val="10"/>
        <rFont val="CG Omega"/>
        <family val="2"/>
      </rPr>
      <t xml:space="preserve"> Población </t>
    </r>
  </si>
  <si>
    <t>Factor</t>
  </si>
  <si>
    <t>Municipio</t>
  </si>
  <si>
    <t xml:space="preserve">considerada para </t>
  </si>
  <si>
    <t>Variaciones</t>
  </si>
  <si>
    <t>por</t>
  </si>
  <si>
    <t>Población</t>
  </si>
  <si>
    <r>
      <t>1</t>
    </r>
    <r>
      <rPr>
        <b/>
        <sz val="8"/>
        <rFont val="CG Omega"/>
        <family val="2"/>
      </rPr>
      <t xml:space="preserve">  información bajada de INEGI, de acuerdo a liga proporcionado con el oficio por COEPLA </t>
    </r>
  </si>
  <si>
    <t>Página 53</t>
  </si>
  <si>
    <t>CALENDARIO ESTIMADO PARA EL PAGO DE PARTICIPACIONES EN EL EJERCICIO 2026</t>
  </si>
  <si>
    <t>10 y 31</t>
  </si>
  <si>
    <t>Radicación</t>
  </si>
  <si>
    <t>Segunda</t>
  </si>
  <si>
    <t>Tercera</t>
  </si>
  <si>
    <t>Cuarta</t>
  </si>
  <si>
    <t>Primera</t>
  </si>
  <si>
    <t>Fondo de Estabilización Financiera y rendimientos FEF</t>
  </si>
  <si>
    <t>Fomun Convenios Predial</t>
  </si>
  <si>
    <t>FISR Enajenación de bienes inmuebles</t>
  </si>
  <si>
    <t>Fondo General, FISAN, Fondo de Fiscalización y Recaudación, Foco ISAN</t>
  </si>
  <si>
    <t>Fondo de Fomento Municipal, IEPS, FISR</t>
  </si>
  <si>
    <t>Foco 10 Ent. Menor PIB, Venta Final Gasolinas y diésel</t>
  </si>
  <si>
    <t>Fondo de Impuesto Sobre Nómina</t>
  </si>
  <si>
    <t>7 y 31</t>
  </si>
  <si>
    <t>MONTOS TOTALES DE LA DISTRIBUCIÓN DE PARTICIPACIONES PARA EL AÑO 2026 (RAMO 28, FEF, FISR,  FISR-BI Y RECURSOS ESTATALES)</t>
  </si>
  <si>
    <t>MONTO EN PESOS</t>
  </si>
  <si>
    <t>FONDO DE ISR ENAJENACIÓN DE BIENES INMUEBLES</t>
  </si>
  <si>
    <t>VENTA FINAL GASOLINA (30%)</t>
  </si>
  <si>
    <t>FEF</t>
  </si>
  <si>
    <t>Subtotal Coeficiente Población</t>
  </si>
  <si>
    <t>FISR PENDIENTE DE DISTRIBUIR</t>
  </si>
  <si>
    <t>FISN PENDIENTE DE DISTRIBUIR</t>
  </si>
  <si>
    <t>INFORMACIÓN DE LA RECAUDACIÓN DE IMPUESTO PREDIAL Y DERECHOS DE AGUA 2024</t>
  </si>
  <si>
    <r>
      <t>Impuesto Predial 2024</t>
    </r>
    <r>
      <rPr>
        <b/>
        <vertAlign val="superscript"/>
        <sz val="9"/>
        <color indexed="8"/>
        <rFont val="CG Omega"/>
      </rPr>
      <t xml:space="preserve"> 1</t>
    </r>
  </si>
  <si>
    <r>
      <t xml:space="preserve">Derechos de Agua 2024 </t>
    </r>
    <r>
      <rPr>
        <b/>
        <vertAlign val="superscript"/>
        <sz val="9"/>
        <color indexed="8"/>
        <rFont val="CG Omega"/>
      </rPr>
      <t>1</t>
    </r>
  </si>
  <si>
    <t>Recaudación 2024</t>
  </si>
  <si>
    <t>calculo 2025</t>
  </si>
  <si>
    <t>calculo 2026</t>
  </si>
  <si>
    <t>IMPORTE TOTAL PARA 2026</t>
  </si>
  <si>
    <t>CONCENTRADO DEL RESULTADO FINAL DE LA DISTRIBUCIÓN DE PARTICIPACIONES PARA 2026   1/3</t>
  </si>
  <si>
    <t>CONCENTRADO DEL RESULTADO FINAL DE LA DISTRIBUCIÓN DE PARTICIPACIONES PARA 2026   2/3</t>
  </si>
  <si>
    <t>FONDO DE ESTABILIZACIÓN FINANCIERA DEL EJERCICIO 2026  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</si>
</sst>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0_);_(* \(#,##0.0000000\);_(* &quot;-&quot;??_);_(@_)"/>
    <numFmt numFmtId="167" formatCode="_([$€-2]* #,##0.00_);_([$€-2]* \(#,##0.00\);_([$€-2]* &quot;-&quot;??_)"/>
    <numFmt numFmtId="168" formatCode="_-[$€-2]* #,##0.00_-;\-[$€-2]* #,##0.00_-;_-[$€-2]* &quot;-&quot;??_-"/>
    <numFmt numFmtId="169" formatCode="#,##0.0000"/>
    <numFmt numFmtId="172" formatCode="_(* #,##0.0000000000000000000000_);_(* \(#,##0.0000000000000000000000\);_(* &quot;-&quot;??_);_(@_)"/>
    <numFmt numFmtId="173" formatCode="_-* #,##0_-;\-* #,##0_-;_-* &quot;-&quot;??_-;_-@_-"/>
    <numFmt numFmtId="174" formatCode="_-* #,##0.000000_-;\-* #,##0.000000_-;_-* &quot;-&quot;??_-;_-@_-"/>
    <numFmt numFmtId="180" formatCode="#,##0.000000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G Omega"/>
    </font>
    <font>
      <b/>
      <sz val="18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color indexed="9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6"/>
      <name val="Montserrat"/>
    </font>
    <font>
      <b/>
      <sz val="10"/>
      <name val="Montserrat"/>
    </font>
    <font>
      <b/>
      <sz val="14"/>
      <name val="Montserrat"/>
    </font>
    <font>
      <b/>
      <sz val="12"/>
      <name val="Montserrat"/>
    </font>
    <font>
      <b/>
      <sz val="11"/>
      <color indexed="9"/>
      <name val="Montserrat"/>
    </font>
    <font>
      <sz val="10"/>
      <name val="Montserrat"/>
    </font>
    <font>
      <b/>
      <sz val="9"/>
      <name val="Montserrat"/>
    </font>
    <font>
      <b/>
      <sz val="11"/>
      <color theme="0"/>
      <name val="Calibri"/>
      <family val="2"/>
    </font>
    <font>
      <b/>
      <sz val="10"/>
      <color theme="0"/>
      <name val="Montserrat"/>
    </font>
    <font>
      <sz val="1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6"/>
      <color theme="0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"/>
      <family val="2"/>
    </font>
    <font>
      <sz val="10"/>
      <name val="CG Omega"/>
      <family val="2"/>
    </font>
    <font>
      <b/>
      <sz val="10"/>
      <name val="CG Omega"/>
      <family val="2"/>
    </font>
    <font>
      <b/>
      <sz val="11"/>
      <name val="CG Omega"/>
      <family val="2"/>
    </font>
    <font>
      <sz val="9"/>
      <name val="CG Omega"/>
      <family val="2"/>
    </font>
    <font>
      <b/>
      <sz val="9"/>
      <name val="CG Omega"/>
      <family val="2"/>
    </font>
    <font>
      <sz val="8"/>
      <name val="CG Omega"/>
      <family val="2"/>
    </font>
    <font>
      <b/>
      <sz val="8"/>
      <name val="CG Omega"/>
      <family val="2"/>
    </font>
    <font>
      <b/>
      <sz val="12"/>
      <name val="CG Omega"/>
      <family val="2"/>
    </font>
    <font>
      <b/>
      <i/>
      <sz val="9"/>
      <name val="CG Omega"/>
      <family val="2"/>
    </font>
    <font>
      <b/>
      <sz val="10"/>
      <color indexed="9"/>
      <name val="CG Omega"/>
      <family val="2"/>
    </font>
    <font>
      <b/>
      <vertAlign val="superscript"/>
      <sz val="10"/>
      <name val="CG Omega"/>
      <family val="2"/>
    </font>
    <font>
      <b/>
      <vertAlign val="superscript"/>
      <sz val="8"/>
      <name val="CG Omega"/>
      <family val="2"/>
    </font>
    <font>
      <b/>
      <sz val="9"/>
      <color indexed="8"/>
      <name val="CG Omega"/>
      <family val="2"/>
    </font>
    <font>
      <b/>
      <sz val="11"/>
      <color indexed="9"/>
      <name val="CG Omega"/>
      <family val="2"/>
    </font>
    <font>
      <b/>
      <vertAlign val="superscript"/>
      <sz val="9"/>
      <color indexed="8"/>
      <name val="CG Omega"/>
    </font>
    <font>
      <b/>
      <sz val="10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6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7" borderId="0" applyNumberFormat="0" applyBorder="0" applyAlignment="0" applyProtection="0"/>
    <xf numFmtId="0" fontId="28" fillId="19" borderId="10" applyNumberFormat="0" applyAlignment="0" applyProtection="0"/>
    <xf numFmtId="0" fontId="29" fillId="20" borderId="11" applyNumberFormat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32" fillId="10" borderId="10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3" fillId="6" borderId="0" applyNumberFormat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26" borderId="13" applyNumberFormat="0" applyFont="0" applyAlignment="0" applyProtection="0"/>
    <xf numFmtId="0" fontId="1" fillId="4" borderId="9" applyNumberFormat="0" applyFont="0" applyAlignment="0" applyProtection="0"/>
    <xf numFmtId="0" fontId="35" fillId="19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1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8">
    <xf numFmtId="0" fontId="0" fillId="0" borderId="0" xfId="0"/>
    <xf numFmtId="0" fontId="12" fillId="0" borderId="0" xfId="3" applyFont="1"/>
    <xf numFmtId="164" fontId="13" fillId="0" borderId="0" xfId="6" applyFont="1" applyAlignment="1">
      <alignment horizontal="center"/>
    </xf>
    <xf numFmtId="0" fontId="10" fillId="0" borderId="0" xfId="3" applyFont="1"/>
    <xf numFmtId="164" fontId="10" fillId="0" borderId="0" xfId="6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vertical="center" wrapText="1"/>
    </xf>
    <xf numFmtId="0" fontId="11" fillId="0" borderId="4" xfId="3" applyFont="1" applyBorder="1" applyAlignment="1">
      <alignment horizontal="center"/>
    </xf>
    <xf numFmtId="0" fontId="11" fillId="0" borderId="4" xfId="3" applyFont="1" applyBorder="1" applyProtection="1">
      <protection locked="0"/>
    </xf>
    <xf numFmtId="166" fontId="11" fillId="0" borderId="4" xfId="6" applyNumberFormat="1" applyFont="1" applyBorder="1" applyAlignment="1">
      <alignment horizontal="center"/>
    </xf>
    <xf numFmtId="165" fontId="11" fillId="0" borderId="4" xfId="6" applyNumberFormat="1" applyFont="1" applyBorder="1"/>
    <xf numFmtId="0" fontId="11" fillId="0" borderId="0" xfId="3" applyFont="1"/>
    <xf numFmtId="0" fontId="11" fillId="0" borderId="0" xfId="3" applyFont="1" applyAlignment="1">
      <alignment horizontal="center"/>
    </xf>
    <xf numFmtId="165" fontId="11" fillId="0" borderId="0" xfId="3" applyNumberFormat="1" applyFont="1"/>
    <xf numFmtId="165" fontId="11" fillId="0" borderId="0" xfId="3" applyNumberFormat="1" applyFont="1" applyAlignment="1">
      <alignment horizontal="center"/>
    </xf>
    <xf numFmtId="0" fontId="10" fillId="0" borderId="4" xfId="3" applyFont="1" applyBorder="1"/>
    <xf numFmtId="0" fontId="10" fillId="0" borderId="4" xfId="3" applyFont="1" applyBorder="1" applyAlignment="1">
      <alignment horizontal="center"/>
    </xf>
    <xf numFmtId="165" fontId="10" fillId="0" borderId="4" xfId="6" applyNumberFormat="1" applyFont="1" applyBorder="1" applyAlignment="1">
      <alignment horizontal="center"/>
    </xf>
    <xf numFmtId="165" fontId="10" fillId="0" borderId="4" xfId="6" applyNumberFormat="1" applyFont="1" applyBorder="1"/>
    <xf numFmtId="0" fontId="5" fillId="0" borderId="0" xfId="3" applyFont="1"/>
    <xf numFmtId="164" fontId="5" fillId="0" borderId="0" xfId="6" applyFont="1" applyAlignment="1">
      <alignment horizontal="center"/>
    </xf>
    <xf numFmtId="0" fontId="5" fillId="0" borderId="0" xfId="3" applyFont="1" applyAlignment="1">
      <alignment horizontal="center"/>
    </xf>
    <xf numFmtId="164" fontId="14" fillId="0" borderId="0" xfId="6" applyFont="1"/>
    <xf numFmtId="164" fontId="14" fillId="0" borderId="0" xfId="6" applyFont="1" applyAlignment="1">
      <alignment horizontal="center"/>
    </xf>
    <xf numFmtId="0" fontId="12" fillId="0" borderId="0" xfId="3" applyFont="1" applyAlignment="1">
      <alignment horizontal="center"/>
    </xf>
    <xf numFmtId="165" fontId="14" fillId="0" borderId="0" xfId="3" applyNumberFormat="1" applyFont="1"/>
    <xf numFmtId="165" fontId="14" fillId="0" borderId="0" xfId="3" applyNumberFormat="1" applyFont="1" applyAlignment="1">
      <alignment horizontal="center"/>
    </xf>
    <xf numFmtId="165" fontId="5" fillId="0" borderId="0" xfId="3" applyNumberFormat="1" applyFont="1"/>
    <xf numFmtId="165" fontId="5" fillId="0" borderId="0" xfId="3" applyNumberFormat="1" applyFont="1" applyAlignment="1">
      <alignment horizontal="center"/>
    </xf>
    <xf numFmtId="164" fontId="12" fillId="0" borderId="0" xfId="6" applyFont="1" applyAlignment="1">
      <alignment horizontal="center"/>
    </xf>
    <xf numFmtId="0" fontId="10" fillId="0" borderId="0" xfId="3" applyFont="1" applyAlignment="1">
      <alignment wrapText="1"/>
    </xf>
    <xf numFmtId="166" fontId="11" fillId="0" borderId="4" xfId="6" applyNumberFormat="1" applyFont="1" applyBorder="1"/>
    <xf numFmtId="164" fontId="11" fillId="0" borderId="0" xfId="3" applyNumberFormat="1" applyFont="1"/>
    <xf numFmtId="164" fontId="5" fillId="0" borderId="0" xfId="6" applyFont="1"/>
    <xf numFmtId="164" fontId="9" fillId="0" borderId="0" xfId="6" applyFont="1"/>
    <xf numFmtId="164" fontId="12" fillId="0" borderId="0" xfId="6" applyFont="1"/>
    <xf numFmtId="0" fontId="6" fillId="0" borderId="0" xfId="3" applyFont="1"/>
    <xf numFmtId="0" fontId="16" fillId="0" borderId="0" xfId="0" applyFont="1"/>
    <xf numFmtId="164" fontId="18" fillId="0" borderId="0" xfId="2" applyFont="1" applyAlignment="1">
      <alignment horizontal="center"/>
    </xf>
    <xf numFmtId="0" fontId="15" fillId="0" borderId="0" xfId="0" applyFont="1"/>
    <xf numFmtId="164" fontId="16" fillId="0" borderId="0" xfId="2" applyFont="1"/>
    <xf numFmtId="165" fontId="16" fillId="0" borderId="0" xfId="0" applyNumberFormat="1" applyFont="1"/>
    <xf numFmtId="0" fontId="20" fillId="0" borderId="4" xfId="0" applyFont="1" applyBorder="1" applyAlignment="1">
      <alignment horizontal="center"/>
    </xf>
    <xf numFmtId="0" fontId="20" fillId="0" borderId="4" xfId="0" applyFont="1" applyBorder="1" applyProtection="1">
      <protection locked="0"/>
    </xf>
    <xf numFmtId="0" fontId="20" fillId="0" borderId="0" xfId="0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165" fontId="16" fillId="0" borderId="4" xfId="2" applyNumberFormat="1" applyFont="1" applyBorder="1"/>
    <xf numFmtId="164" fontId="20" fillId="0" borderId="0" xfId="2" applyFont="1"/>
    <xf numFmtId="164" fontId="21" fillId="0" borderId="0" xfId="2" applyFont="1"/>
    <xf numFmtId="0" fontId="24" fillId="0" borderId="0" xfId="5" applyFont="1"/>
    <xf numFmtId="0" fontId="24" fillId="0" borderId="0" xfId="5" applyFont="1" applyAlignment="1">
      <alignment wrapText="1"/>
    </xf>
    <xf numFmtId="0" fontId="24" fillId="3" borderId="0" xfId="5" applyFont="1" applyFill="1"/>
    <xf numFmtId="43" fontId="16" fillId="0" borderId="0" xfId="1" applyFont="1"/>
    <xf numFmtId="43" fontId="5" fillId="0" borderId="0" xfId="1" applyFont="1"/>
    <xf numFmtId="43" fontId="14" fillId="0" borderId="0" xfId="1" applyFont="1"/>
    <xf numFmtId="3" fontId="16" fillId="0" borderId="0" xfId="0" applyNumberFormat="1" applyFont="1"/>
    <xf numFmtId="164" fontId="44" fillId="3" borderId="0" xfId="6" applyFont="1" applyFill="1" applyAlignment="1">
      <alignment horizontal="center"/>
    </xf>
    <xf numFmtId="0" fontId="45" fillId="3" borderId="0" xfId="3" applyFont="1" applyFill="1"/>
    <xf numFmtId="0" fontId="43" fillId="3" borderId="0" xfId="0" applyFont="1" applyFill="1"/>
    <xf numFmtId="165" fontId="11" fillId="0" borderId="4" xfId="6" applyNumberFormat="1" applyFont="1" applyBorder="1" applyAlignment="1">
      <alignment horizontal="right"/>
    </xf>
    <xf numFmtId="0" fontId="2" fillId="0" borderId="0" xfId="3"/>
    <xf numFmtId="165" fontId="0" fillId="0" borderId="0" xfId="0" applyNumberFormat="1"/>
    <xf numFmtId="4" fontId="48" fillId="0" borderId="0" xfId="3" applyNumberFormat="1" applyFont="1"/>
    <xf numFmtId="0" fontId="58" fillId="0" borderId="0" xfId="3" applyFont="1"/>
    <xf numFmtId="4" fontId="51" fillId="0" borderId="0" xfId="3" applyNumberFormat="1" applyFont="1"/>
    <xf numFmtId="4" fontId="51" fillId="0" borderId="0" xfId="3" applyNumberFormat="1" applyFont="1" applyAlignment="1">
      <alignment horizontal="right"/>
    </xf>
    <xf numFmtId="4" fontId="48" fillId="0" borderId="0" xfId="3" applyNumberFormat="1" applyFont="1" applyAlignment="1">
      <alignment horizontal="right"/>
    </xf>
    <xf numFmtId="4" fontId="53" fillId="0" borderId="0" xfId="3" applyNumberFormat="1" applyFont="1"/>
    <xf numFmtId="3" fontId="51" fillId="0" borderId="0" xfId="3" applyNumberFormat="1" applyFont="1"/>
    <xf numFmtId="4" fontId="51" fillId="0" borderId="4" xfId="3" applyNumberFormat="1" applyFont="1" applyBorder="1"/>
    <xf numFmtId="3" fontId="51" fillId="0" borderId="0" xfId="3" applyNumberFormat="1" applyFont="1" applyAlignment="1">
      <alignment horizontal="right"/>
    </xf>
    <xf numFmtId="4" fontId="56" fillId="0" borderId="4" xfId="3" applyNumberFormat="1" applyFont="1" applyBorder="1" applyAlignment="1">
      <alignment horizontal="center"/>
    </xf>
    <xf numFmtId="169" fontId="56" fillId="28" borderId="4" xfId="3" applyNumberFormat="1" applyFont="1" applyFill="1" applyBorder="1"/>
    <xf numFmtId="4" fontId="60" fillId="29" borderId="20" xfId="3" applyNumberFormat="1" applyFont="1" applyFill="1" applyBorder="1" applyAlignment="1">
      <alignment horizontal="center"/>
    </xf>
    <xf numFmtId="4" fontId="60" fillId="29" borderId="1" xfId="3" applyNumberFormat="1" applyFont="1" applyFill="1" applyBorder="1" applyAlignment="1">
      <alignment horizontal="center"/>
    </xf>
    <xf numFmtId="4" fontId="60" fillId="29" borderId="3" xfId="3" applyNumberFormat="1" applyFont="1" applyFill="1" applyBorder="1" applyAlignment="1">
      <alignment horizontal="center"/>
    </xf>
    <xf numFmtId="4" fontId="60" fillId="29" borderId="3" xfId="3" applyNumberFormat="1" applyFont="1" applyFill="1" applyBorder="1" applyAlignment="1">
      <alignment horizontal="center" wrapText="1"/>
    </xf>
    <xf numFmtId="4" fontId="60" fillId="29" borderId="4" xfId="3" applyNumberFormat="1" applyFont="1" applyFill="1" applyBorder="1" applyAlignment="1">
      <alignment horizontal="center" wrapText="1"/>
    </xf>
    <xf numFmtId="4" fontId="56" fillId="0" borderId="0" xfId="3" applyNumberFormat="1" applyFont="1" applyAlignment="1">
      <alignment horizontal="center"/>
    </xf>
    <xf numFmtId="4" fontId="56" fillId="28" borderId="0" xfId="3" applyNumberFormat="1" applyFont="1" applyFill="1"/>
    <xf numFmtId="169" fontId="56" fillId="28" borderId="0" xfId="3" applyNumberFormat="1" applyFont="1" applyFill="1"/>
    <xf numFmtId="4" fontId="56" fillId="28" borderId="0" xfId="3" applyNumberFormat="1" applyFont="1" applyFill="1" applyAlignment="1">
      <alignment horizontal="right"/>
    </xf>
    <xf numFmtId="4" fontId="56" fillId="0" borderId="0" xfId="3" applyNumberFormat="1" applyFont="1" applyAlignment="1">
      <alignment horizontal="right"/>
    </xf>
    <xf numFmtId="43" fontId="49" fillId="0" borderId="0" xfId="10" applyFont="1" applyAlignment="1">
      <alignment horizontal="center"/>
    </xf>
    <xf numFmtId="0" fontId="48" fillId="0" borderId="0" xfId="3" applyFont="1"/>
    <xf numFmtId="0" fontId="51" fillId="0" borderId="0" xfId="3" applyFont="1" applyAlignment="1">
      <alignment horizontal="center"/>
    </xf>
    <xf numFmtId="43" fontId="51" fillId="0" borderId="0" xfId="10" applyFont="1" applyAlignment="1">
      <alignment horizontal="center"/>
    </xf>
    <xf numFmtId="0" fontId="51" fillId="0" borderId="4" xfId="3" applyFont="1" applyBorder="1" applyAlignment="1">
      <alignment horizontal="center"/>
    </xf>
    <xf numFmtId="0" fontId="51" fillId="0" borderId="4" xfId="3" applyFont="1" applyBorder="1" applyProtection="1">
      <protection locked="0"/>
    </xf>
    <xf numFmtId="165" fontId="51" fillId="0" borderId="4" xfId="10" applyNumberFormat="1" applyFont="1" applyBorder="1"/>
    <xf numFmtId="0" fontId="52" fillId="0" borderId="4" xfId="3" applyFont="1" applyBorder="1"/>
    <xf numFmtId="0" fontId="52" fillId="0" borderId="4" xfId="3" applyFont="1" applyBorder="1" applyAlignment="1">
      <alignment horizontal="center"/>
    </xf>
    <xf numFmtId="165" fontId="52" fillId="0" borderId="4" xfId="10" applyNumberFormat="1" applyFont="1" applyBorder="1"/>
    <xf numFmtId="43" fontId="52" fillId="0" borderId="4" xfId="10" applyFont="1" applyBorder="1"/>
    <xf numFmtId="0" fontId="49" fillId="0" borderId="0" xfId="3" applyFont="1" applyAlignment="1">
      <alignment horizontal="center"/>
    </xf>
    <xf numFmtId="0" fontId="59" fillId="0" borderId="0" xfId="3" applyFont="1"/>
    <xf numFmtId="172" fontId="48" fillId="0" borderId="0" xfId="3" applyNumberFormat="1" applyFont="1"/>
    <xf numFmtId="0" fontId="49" fillId="29" borderId="2" xfId="3" applyFont="1" applyFill="1" applyBorder="1" applyAlignment="1">
      <alignment horizontal="center"/>
    </xf>
    <xf numFmtId="0" fontId="51" fillId="29" borderId="20" xfId="3" applyFont="1" applyFill="1" applyBorder="1"/>
    <xf numFmtId="0" fontId="52" fillId="29" borderId="21" xfId="3" applyFont="1" applyFill="1" applyBorder="1"/>
    <xf numFmtId="0" fontId="52" fillId="29" borderId="23" xfId="3" applyFont="1" applyFill="1" applyBorder="1"/>
    <xf numFmtId="0" fontId="52" fillId="29" borderId="22" xfId="3" applyFont="1" applyFill="1" applyBorder="1" applyAlignment="1">
      <alignment horizontal="center"/>
    </xf>
    <xf numFmtId="0" fontId="49" fillId="29" borderId="23" xfId="3" applyFont="1" applyFill="1" applyBorder="1" applyAlignment="1">
      <alignment horizontal="center"/>
    </xf>
    <xf numFmtId="0" fontId="52" fillId="29" borderId="24" xfId="3" applyFont="1" applyFill="1" applyBorder="1" applyAlignment="1">
      <alignment horizontal="center"/>
    </xf>
    <xf numFmtId="0" fontId="52" fillId="29" borderId="25" xfId="3" applyFont="1" applyFill="1" applyBorder="1" applyAlignment="1">
      <alignment horizontal="center"/>
    </xf>
    <xf numFmtId="0" fontId="49" fillId="29" borderId="24" xfId="3" applyFont="1" applyFill="1" applyBorder="1" applyAlignment="1">
      <alignment horizontal="center"/>
    </xf>
    <xf numFmtId="0" fontId="58" fillId="29" borderId="1" xfId="3" applyFont="1" applyFill="1" applyBorder="1" applyAlignment="1">
      <alignment horizontal="center"/>
    </xf>
    <xf numFmtId="0" fontId="49" fillId="29" borderId="3" xfId="3" applyFont="1" applyFill="1" applyBorder="1" applyAlignment="1">
      <alignment horizontal="center"/>
    </xf>
    <xf numFmtId="0" fontId="58" fillId="29" borderId="20" xfId="3" applyFont="1" applyFill="1" applyBorder="1" applyAlignment="1">
      <alignment horizontal="center"/>
    </xf>
    <xf numFmtId="0" fontId="49" fillId="29" borderId="1" xfId="3" applyFont="1" applyFill="1" applyBorder="1" applyAlignment="1">
      <alignment horizontal="center"/>
    </xf>
    <xf numFmtId="165" fontId="12" fillId="0" borderId="0" xfId="3" applyNumberFormat="1" applyFont="1"/>
    <xf numFmtId="0" fontId="47" fillId="0" borderId="4" xfId="0" applyFont="1" applyBorder="1" applyAlignment="1">
      <alignment horizontal="center" vertical="center" wrapText="1"/>
    </xf>
    <xf numFmtId="0" fontId="47" fillId="27" borderId="4" xfId="0" applyFont="1" applyFill="1" applyBorder="1" applyAlignment="1">
      <alignment horizontal="center" vertical="center" wrapText="1"/>
    </xf>
    <xf numFmtId="0" fontId="63" fillId="3" borderId="3" xfId="0" applyFont="1" applyFill="1" applyBorder="1" applyAlignment="1">
      <alignment horizontal="center" vertical="center" wrapText="1"/>
    </xf>
    <xf numFmtId="0" fontId="63" fillId="3" borderId="1" xfId="0" applyFont="1" applyFill="1" applyBorder="1" applyAlignment="1">
      <alignment horizontal="center" vertical="center" wrapText="1"/>
    </xf>
    <xf numFmtId="0" fontId="63" fillId="3" borderId="21" xfId="0" applyFont="1" applyFill="1" applyBorder="1" applyAlignment="1">
      <alignment horizontal="center" vertical="center" wrapText="1"/>
    </xf>
    <xf numFmtId="0" fontId="63" fillId="3" borderId="25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left" vertical="center" wrapText="1"/>
    </xf>
    <xf numFmtId="0" fontId="47" fillId="27" borderId="4" xfId="0" applyFont="1" applyFill="1" applyBorder="1" applyAlignment="1">
      <alignment horizontal="left" vertical="center" wrapText="1"/>
    </xf>
    <xf numFmtId="0" fontId="23" fillId="30" borderId="7" xfId="0" applyFont="1" applyFill="1" applyBorder="1" applyAlignment="1">
      <alignment horizontal="center" vertical="center" wrapText="1"/>
    </xf>
    <xf numFmtId="0" fontId="23" fillId="30" borderId="8" xfId="0" applyFont="1" applyFill="1" applyBorder="1" applyAlignment="1">
      <alignment horizontal="center" vertical="center" wrapText="1"/>
    </xf>
    <xf numFmtId="173" fontId="20" fillId="0" borderId="4" xfId="1" applyNumberFormat="1" applyFont="1" applyBorder="1" applyProtection="1">
      <protection locked="0"/>
    </xf>
    <xf numFmtId="173" fontId="16" fillId="0" borderId="0" xfId="0" applyNumberFormat="1" applyFont="1"/>
    <xf numFmtId="9" fontId="22" fillId="30" borderId="2" xfId="4" applyFont="1" applyFill="1" applyBorder="1" applyAlignment="1">
      <alignment horizontal="center"/>
    </xf>
    <xf numFmtId="9" fontId="22" fillId="30" borderId="2" xfId="3" applyNumberFormat="1" applyFont="1" applyFill="1" applyBorder="1" applyAlignment="1">
      <alignment horizontal="center"/>
    </xf>
    <xf numFmtId="9" fontId="22" fillId="30" borderId="2" xfId="3" applyNumberFormat="1" applyFont="1" applyFill="1" applyBorder="1" applyAlignment="1">
      <alignment horizontal="center" vertical="distributed"/>
    </xf>
    <xf numFmtId="174" fontId="13" fillId="0" borderId="0" xfId="1" applyNumberFormat="1" applyFont="1" applyAlignment="1">
      <alignment horizontal="center"/>
    </xf>
    <xf numFmtId="174" fontId="10" fillId="0" borderId="0" xfId="1" applyNumberFormat="1" applyFont="1" applyAlignment="1">
      <alignment horizontal="center"/>
    </xf>
    <xf numFmtId="174" fontId="22" fillId="30" borderId="2" xfId="1" applyNumberFormat="1" applyFont="1" applyFill="1" applyBorder="1" applyAlignment="1">
      <alignment horizontal="center"/>
    </xf>
    <xf numFmtId="174" fontId="11" fillId="0" borderId="4" xfId="1" applyNumberFormat="1" applyFont="1" applyBorder="1" applyAlignment="1">
      <alignment horizontal="center"/>
    </xf>
    <xf numFmtId="174" fontId="11" fillId="0" borderId="0" xfId="1" applyNumberFormat="1" applyFont="1" applyAlignment="1">
      <alignment horizontal="center"/>
    </xf>
    <xf numFmtId="174" fontId="10" fillId="0" borderId="4" xfId="1" applyNumberFormat="1" applyFont="1" applyBorder="1" applyAlignment="1">
      <alignment horizontal="center"/>
    </xf>
    <xf numFmtId="174" fontId="5" fillId="0" borderId="0" xfId="1" applyNumberFormat="1" applyFont="1" applyAlignment="1">
      <alignment horizontal="center"/>
    </xf>
    <xf numFmtId="174" fontId="14" fillId="0" borderId="0" xfId="1" applyNumberFormat="1" applyFont="1" applyAlignment="1">
      <alignment horizontal="center"/>
    </xf>
    <xf numFmtId="174" fontId="12" fillId="0" borderId="0" xfId="1" applyNumberFormat="1" applyFont="1" applyAlignment="1">
      <alignment horizontal="center"/>
    </xf>
    <xf numFmtId="165" fontId="10" fillId="0" borderId="0" xfId="3" applyNumberFormat="1" applyFont="1"/>
    <xf numFmtId="0" fontId="63" fillId="3" borderId="1" xfId="0" applyFont="1" applyFill="1" applyBorder="1" applyAlignment="1">
      <alignment horizontal="center" vertical="center" wrapText="1"/>
    </xf>
    <xf numFmtId="0" fontId="63" fillId="3" borderId="3" xfId="0" applyFont="1" applyFill="1" applyBorder="1" applyAlignment="1">
      <alignment horizontal="center" vertical="center" wrapText="1"/>
    </xf>
    <xf numFmtId="0" fontId="63" fillId="3" borderId="2" xfId="0" applyFont="1" applyFill="1" applyBorder="1" applyAlignment="1">
      <alignment horizontal="center" vertical="center" wrapText="1"/>
    </xf>
    <xf numFmtId="0" fontId="13" fillId="0" borderId="0" xfId="5" applyFont="1" applyAlignment="1">
      <alignment horizontal="center"/>
    </xf>
    <xf numFmtId="0" fontId="8" fillId="2" borderId="0" xfId="5" applyFont="1" applyFill="1" applyAlignment="1">
      <alignment horizontal="center" vertical="center" wrapText="1"/>
    </xf>
    <xf numFmtId="0" fontId="13" fillId="3" borderId="5" xfId="5" applyFont="1" applyFill="1" applyBorder="1" applyAlignment="1">
      <alignment horizontal="center"/>
    </xf>
    <xf numFmtId="0" fontId="13" fillId="3" borderId="19" xfId="5" applyFont="1" applyFill="1" applyBorder="1" applyAlignment="1">
      <alignment horizontal="center"/>
    </xf>
    <xf numFmtId="0" fontId="13" fillId="3" borderId="6" xfId="5" applyFont="1" applyFill="1" applyBorder="1" applyAlignment="1">
      <alignment horizontal="center"/>
    </xf>
    <xf numFmtId="164" fontId="15" fillId="0" borderId="0" xfId="2" applyFont="1" applyAlignment="1">
      <alignment horizontal="center"/>
    </xf>
    <xf numFmtId="164" fontId="17" fillId="0" borderId="0" xfId="2" applyFont="1" applyAlignment="1">
      <alignment horizontal="center"/>
    </xf>
    <xf numFmtId="164" fontId="18" fillId="0" borderId="0" xfId="2" applyFont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2" fillId="30" borderId="1" xfId="3" applyFont="1" applyFill="1" applyBorder="1" applyAlignment="1">
      <alignment horizontal="center" vertical="center"/>
    </xf>
    <xf numFmtId="0" fontId="22" fillId="30" borderId="3" xfId="3" applyFont="1" applyFill="1" applyBorder="1" applyAlignment="1">
      <alignment horizontal="center" vertical="center"/>
    </xf>
    <xf numFmtId="164" fontId="8" fillId="2" borderId="0" xfId="6" applyFont="1" applyFill="1" applyAlignment="1">
      <alignment horizontal="center" vertical="center"/>
    </xf>
    <xf numFmtId="164" fontId="4" fillId="0" borderId="0" xfId="6" applyFont="1" applyAlignment="1">
      <alignment horizontal="center"/>
    </xf>
    <xf numFmtId="164" fontId="6" fillId="0" borderId="0" xfId="6" applyFont="1" applyAlignment="1">
      <alignment horizontal="center"/>
    </xf>
    <xf numFmtId="9" fontId="22" fillId="30" borderId="5" xfId="4" applyFont="1" applyFill="1" applyBorder="1" applyAlignment="1">
      <alignment horizontal="center" vertical="center" wrapText="1"/>
    </xf>
    <xf numFmtId="9" fontId="22" fillId="30" borderId="6" xfId="4" applyFont="1" applyFill="1" applyBorder="1" applyAlignment="1">
      <alignment horizontal="center" vertical="center" wrapText="1"/>
    </xf>
    <xf numFmtId="9" fontId="22" fillId="30" borderId="5" xfId="4" applyFont="1" applyFill="1" applyBorder="1" applyAlignment="1">
      <alignment horizontal="center" wrapText="1"/>
    </xf>
    <xf numFmtId="9" fontId="22" fillId="30" borderId="6" xfId="4" applyFont="1" applyFill="1" applyBorder="1" applyAlignment="1">
      <alignment horizontal="center" wrapText="1"/>
    </xf>
    <xf numFmtId="164" fontId="7" fillId="0" borderId="0" xfId="6" applyFont="1" applyAlignment="1">
      <alignment horizontal="center"/>
    </xf>
    <xf numFmtId="9" fontId="22" fillId="30" borderId="1" xfId="3" applyNumberFormat="1" applyFont="1" applyFill="1" applyBorder="1" applyAlignment="1">
      <alignment horizontal="center" vertical="center" wrapText="1"/>
    </xf>
    <xf numFmtId="9" fontId="22" fillId="30" borderId="3" xfId="3" applyNumberFormat="1" applyFont="1" applyFill="1" applyBorder="1" applyAlignment="1">
      <alignment horizontal="center" vertical="center" wrapText="1"/>
    </xf>
    <xf numFmtId="164" fontId="8" fillId="2" borderId="0" xfId="6" applyFont="1" applyFill="1" applyAlignment="1">
      <alignment horizontal="center"/>
    </xf>
    <xf numFmtId="164" fontId="46" fillId="3" borderId="0" xfId="6" applyFont="1" applyFill="1" applyAlignment="1">
      <alignment horizontal="center"/>
    </xf>
    <xf numFmtId="4" fontId="60" fillId="29" borderId="5" xfId="3" applyNumberFormat="1" applyFont="1" applyFill="1" applyBorder="1" applyAlignment="1">
      <alignment horizontal="center"/>
    </xf>
    <xf numFmtId="4" fontId="60" fillId="29" borderId="19" xfId="3" applyNumberFormat="1" applyFont="1" applyFill="1" applyBorder="1" applyAlignment="1">
      <alignment horizontal="center"/>
    </xf>
    <xf numFmtId="4" fontId="60" fillId="29" borderId="6" xfId="3" applyNumberFormat="1" applyFont="1" applyFill="1" applyBorder="1" applyAlignment="1">
      <alignment horizontal="center"/>
    </xf>
    <xf numFmtId="4" fontId="50" fillId="0" borderId="0" xfId="3" applyNumberFormat="1" applyFont="1" applyAlignment="1">
      <alignment horizontal="center"/>
    </xf>
    <xf numFmtId="4" fontId="55" fillId="0" borderId="0" xfId="3" applyNumberFormat="1" applyFont="1" applyAlignment="1">
      <alignment horizontal="center"/>
    </xf>
    <xf numFmtId="4" fontId="52" fillId="0" borderId="0" xfId="3" applyNumberFormat="1" applyFont="1" applyAlignment="1">
      <alignment horizontal="center"/>
    </xf>
    <xf numFmtId="4" fontId="57" fillId="2" borderId="0" xfId="3" applyNumberFormat="1" applyFont="1" applyFill="1" applyAlignment="1">
      <alignment horizontal="center" vertical="distributed"/>
    </xf>
    <xf numFmtId="43" fontId="50" fillId="0" borderId="0" xfId="10" applyFont="1" applyAlignment="1">
      <alignment horizontal="center"/>
    </xf>
    <xf numFmtId="43" fontId="49" fillId="0" borderId="0" xfId="10" applyFont="1" applyAlignment="1">
      <alignment horizontal="center"/>
    </xf>
    <xf numFmtId="43" fontId="52" fillId="0" borderId="0" xfId="10" applyFont="1" applyAlignment="1">
      <alignment horizontal="center"/>
    </xf>
    <xf numFmtId="0" fontId="61" fillId="2" borderId="0" xfId="3" applyFont="1" applyFill="1" applyAlignment="1">
      <alignment horizontal="center" vertical="distributed"/>
    </xf>
    <xf numFmtId="9" fontId="22" fillId="30" borderId="21" xfId="4" applyFont="1" applyFill="1" applyBorder="1" applyAlignment="1">
      <alignment horizontal="center" vertical="center" wrapText="1"/>
    </xf>
    <xf numFmtId="173" fontId="0" fillId="0" borderId="0" xfId="1" applyNumberFormat="1" applyFont="1"/>
    <xf numFmtId="3" fontId="0" fillId="0" borderId="0" xfId="0" applyNumberFormat="1"/>
    <xf numFmtId="3" fontId="51" fillId="0" borderId="4" xfId="54" applyNumberFormat="1" applyFont="1" applyBorder="1"/>
    <xf numFmtId="3" fontId="51" fillId="3" borderId="4" xfId="54" applyNumberFormat="1" applyFont="1" applyFill="1" applyBorder="1"/>
    <xf numFmtId="3" fontId="51" fillId="0" borderId="2" xfId="54" applyNumberFormat="1" applyFont="1" applyFill="1" applyBorder="1"/>
    <xf numFmtId="173" fontId="51" fillId="0" borderId="4" xfId="1" applyNumberFormat="1" applyFont="1" applyBorder="1"/>
    <xf numFmtId="173" fontId="51" fillId="3" borderId="4" xfId="1" applyNumberFormat="1" applyFont="1" applyFill="1" applyBorder="1"/>
    <xf numFmtId="3" fontId="51" fillId="0" borderId="4" xfId="54" applyNumberFormat="1" applyFont="1" applyBorder="1" applyAlignment="1">
      <alignment horizontal="right"/>
    </xf>
    <xf numFmtId="3" fontId="56" fillId="28" borderId="4" xfId="3" applyNumberFormat="1" applyFont="1" applyFill="1" applyBorder="1"/>
    <xf numFmtId="180" fontId="51" fillId="0" borderId="4" xfId="54" applyNumberFormat="1" applyFont="1" applyBorder="1"/>
    <xf numFmtId="164" fontId="19" fillId="2" borderId="0" xfId="2" applyFont="1" applyFill="1" applyAlignment="1">
      <alignment horizontal="center" vertical="distributed"/>
    </xf>
  </cellXfs>
  <cellStyles count="106">
    <cellStyle name="20% - Énfasis1 2" xfId="11" xr:uid="{2355F8A5-F152-461A-920C-4EDC590C0D79}"/>
    <cellStyle name="20% - Énfasis2 2" xfId="12" xr:uid="{B3C0C507-4172-4869-8F26-5173A0BF81B7}"/>
    <cellStyle name="20% - Énfasis3 2" xfId="13" xr:uid="{9E9242B7-AFF1-46D5-9D30-72269E519625}"/>
    <cellStyle name="20% - Énfasis4 2" xfId="14" xr:uid="{3F4C33A6-9051-4C71-9035-291A0AC658E1}"/>
    <cellStyle name="20% - Énfasis5 2" xfId="15" xr:uid="{FDB65C16-DF37-49FA-895B-013EE80C05BF}"/>
    <cellStyle name="20% - Énfasis6 2" xfId="16" xr:uid="{8E4DB932-C70A-4C94-AF97-9830F0C5A6ED}"/>
    <cellStyle name="40% - Énfasis1 2" xfId="17" xr:uid="{AA775947-8E4F-4FD8-BA4E-9EE9F9631F26}"/>
    <cellStyle name="40% - Énfasis2 2" xfId="18" xr:uid="{DA26E43D-D9C6-40FE-BEF6-8D30FE04FF25}"/>
    <cellStyle name="40% - Énfasis3 2" xfId="19" xr:uid="{967EAA2B-45C7-4CD9-80D8-41B751BFA2E9}"/>
    <cellStyle name="40% - Énfasis4 2" xfId="20" xr:uid="{8E0B1C1F-F375-46B0-A5F5-82DD1C3EA10B}"/>
    <cellStyle name="40% - Énfasis5 2" xfId="21" xr:uid="{59090592-7180-4FAE-AFBA-18AE296C0EB1}"/>
    <cellStyle name="40% - Énfasis6 2" xfId="22" xr:uid="{506A7620-11F3-4EC4-B2EF-7C0749D43E40}"/>
    <cellStyle name="60% - Énfasis1 2" xfId="23" xr:uid="{ABBA4B22-9F4E-4452-906E-D2457154BD7E}"/>
    <cellStyle name="60% - Énfasis2 2" xfId="24" xr:uid="{E924F25D-5796-477A-8FA0-99BF9BEBA13E}"/>
    <cellStyle name="60% - Énfasis3 2" xfId="25" xr:uid="{1A495878-8FD6-460D-9657-32AAF3EC6703}"/>
    <cellStyle name="60% - Énfasis4 2" xfId="26" xr:uid="{8BA36DD2-AFED-4324-9182-1732585D7718}"/>
    <cellStyle name="60% - Énfasis5 2" xfId="27" xr:uid="{3C314F44-69BF-425C-A6BA-15A091DDCFF3}"/>
    <cellStyle name="60% - Énfasis6 2" xfId="28" xr:uid="{56502758-075E-4420-B2CA-C22122BC9B27}"/>
    <cellStyle name="Buena 2" xfId="29" xr:uid="{F64B59CC-9E29-46A6-9D3E-C1B99B21F821}"/>
    <cellStyle name="Cálculo 2" xfId="30" xr:uid="{17592F44-E3F0-40E4-8CBE-93F4A9AE9E55}"/>
    <cellStyle name="Celda de comprobación 2" xfId="31" xr:uid="{57288B35-94CC-48EE-B3DC-8707933E33EC}"/>
    <cellStyle name="Celda vinculada 2" xfId="32" xr:uid="{640AA190-4BFE-4B20-9DC1-C29CCF2C0717}"/>
    <cellStyle name="Encabezado 4 2" xfId="33" xr:uid="{FA5C0010-60D3-44BD-9A08-0900FBBB07DB}"/>
    <cellStyle name="Énfasis1 2" xfId="34" xr:uid="{346E990D-FDCE-4D6B-B5A0-95DAD54F4E52}"/>
    <cellStyle name="Énfasis2 2" xfId="35" xr:uid="{539A2C11-6648-4F9B-BED1-6493B115D32F}"/>
    <cellStyle name="Énfasis3 2" xfId="36" xr:uid="{6F4B27BD-0C79-473C-A34B-65CA544BB521}"/>
    <cellStyle name="Énfasis4 2" xfId="37" xr:uid="{322B1F4B-9BFE-46C6-AE9A-19C3733B4208}"/>
    <cellStyle name="Énfasis5 2" xfId="38" xr:uid="{1CE16767-EAED-4796-9099-57C244BF3416}"/>
    <cellStyle name="Énfasis6 2" xfId="39" xr:uid="{FDC874F5-004D-4869-9701-C35AEC1E8130}"/>
    <cellStyle name="Entrada 2" xfId="40" xr:uid="{401B842E-A413-4C4F-8D8C-EC4F2A7618D5}"/>
    <cellStyle name="Euro" xfId="41" xr:uid="{F9267209-82D0-4D77-A32B-A5B35325F651}"/>
    <cellStyle name="Euro 2" xfId="42" xr:uid="{FB3D08C6-0B8D-4EAD-9B8E-EAD34B4CFBCF}"/>
    <cellStyle name="Euro 3" xfId="43" xr:uid="{25DA78E3-A2BC-4EC1-946C-BB24B3C73322}"/>
    <cellStyle name="Euro 4" xfId="44" xr:uid="{27026A3A-74FA-4B29-9624-579A12E852DD}"/>
    <cellStyle name="Euro 4 2" xfId="45" xr:uid="{EB4D10C0-39F5-434C-B567-5E10F6265B60}"/>
    <cellStyle name="Euro 5" xfId="46" xr:uid="{77FDEE1A-BC55-42A9-87A3-A790028A3710}"/>
    <cellStyle name="Euro 5 2" xfId="47" xr:uid="{072BDEAA-E488-48DD-9D28-1ADD8A7601F3}"/>
    <cellStyle name="Euro 6" xfId="48" xr:uid="{8B0B9456-8C0D-4656-96FC-2DC7474538B3}"/>
    <cellStyle name="Euro_Sheet1" xfId="49" xr:uid="{82612B85-3752-4D23-96E0-E0AD848F8C46}"/>
    <cellStyle name="Incorrecto 2" xfId="50" xr:uid="{96C82E0D-3476-4480-B399-F8467ED2BC6B}"/>
    <cellStyle name="Millares" xfId="1" builtinId="3"/>
    <cellStyle name="Millares 2" xfId="6" xr:uid="{00000000-0005-0000-0000-000001000000}"/>
    <cellStyle name="Millares 2 2" xfId="51" xr:uid="{F0E05B2A-A1CE-4B7F-A335-D2C52039671A}"/>
    <cellStyle name="Millares 2 2 2" xfId="83" xr:uid="{1624E8F6-ED05-4D89-B3BF-7FE7E5493793}"/>
    <cellStyle name="Millares 2 2 3" xfId="97" xr:uid="{CD36ACF3-73ED-4B84-B693-B7265289AAE2}"/>
    <cellStyle name="Millares 2 3" xfId="10" xr:uid="{39859E5D-52FC-418D-A15A-C8FCF0CC8C38}"/>
    <cellStyle name="Millares 2 3 2" xfId="52" xr:uid="{5C4518EB-3AA4-4273-9A67-F5C76233C25C}"/>
    <cellStyle name="Millares 2 3 2 2" xfId="84" xr:uid="{5213AB4F-AF80-4371-BE56-55B1CE0082A4}"/>
    <cellStyle name="Millares 2 3 2 3" xfId="98" xr:uid="{D9A58817-8941-470E-BBA7-26F59B9549BD}"/>
    <cellStyle name="Millares 2 3 3" xfId="82" xr:uid="{FEB27FC5-862D-409D-A7DF-4034C8BB7AC9}"/>
    <cellStyle name="Millares 2 3 4" xfId="96" xr:uid="{2B67EE9F-153A-409B-94F0-1367C9B093C0}"/>
    <cellStyle name="Millares 2_PAGOSFG SIIF " xfId="53" xr:uid="{F6E48CF7-4ECC-4D67-A024-4FAA814EA713}"/>
    <cellStyle name="Millares 3" xfId="54" xr:uid="{FE0F3951-D0E4-4A34-87D3-7ACAD1D46015}"/>
    <cellStyle name="Millares 3 2" xfId="55" xr:uid="{431BD329-0EA9-4562-94EE-0A420FFBB016}"/>
    <cellStyle name="Millares 3 2 2" xfId="86" xr:uid="{F9FEB560-320E-4125-B688-5D0954E94EF3}"/>
    <cellStyle name="Millares 3 2 3" xfId="100" xr:uid="{32D5F128-BF0C-4ECD-85D4-D14F084D807F}"/>
    <cellStyle name="Millares 3 3" xfId="85" xr:uid="{0C5E7E52-C697-4158-8DD4-D306D678725A}"/>
    <cellStyle name="Millares 3 4" xfId="99" xr:uid="{C9404425-21A6-4F97-9CB2-62E4FEC61D22}"/>
    <cellStyle name="Millares 4" xfId="2" xr:uid="{00000000-0005-0000-0000-000002000000}"/>
    <cellStyle name="Millares 4 2" xfId="56" xr:uid="{2B4B4BEA-E437-43F0-814E-DD5B56E7050E}"/>
    <cellStyle name="Millares 4 2 2" xfId="87" xr:uid="{FDB27975-F605-4E64-AA59-3FC23CCF04D6}"/>
    <cellStyle name="Millares 4 2 3" xfId="101" xr:uid="{C28D7475-74B9-4CC7-A53F-8F958B7A36F3}"/>
    <cellStyle name="Millares 4 3" xfId="76" xr:uid="{9CDFD0F2-27B6-498C-AD55-60A3D701F661}"/>
    <cellStyle name="Millares 4 3 2" xfId="92" xr:uid="{32C95692-5480-4FE2-8C50-1DBD6F2C0BEF}"/>
    <cellStyle name="Millares 4 3 3" xfId="104" xr:uid="{6F077461-14B5-404B-B294-D06D2EAFC880}"/>
    <cellStyle name="Millares 4 4" xfId="105" xr:uid="{8F8C659D-203B-417F-8D50-469B027CB5B1}"/>
    <cellStyle name="Millares 5" xfId="57" xr:uid="{E3701C0C-EC2C-48F2-8551-3C658785E39C}"/>
    <cellStyle name="Millares 5 2" xfId="88" xr:uid="{011925BF-B1C8-456A-A07B-9D21CDFF318D}"/>
    <cellStyle name="Millares 5 3" xfId="102" xr:uid="{5B2431B4-E3E2-433D-8F61-BF7F58D153C6}"/>
    <cellStyle name="Millares 6" xfId="58" xr:uid="{A433B96F-7B45-47D7-A12C-DD71FABB45B4}"/>
    <cellStyle name="Millares 6 2" xfId="89" xr:uid="{F0C3A5A9-D69B-4F64-AE95-A9D7719A721B}"/>
    <cellStyle name="Millares 6 3" xfId="103" xr:uid="{A09BC77E-7F44-4249-9248-0751A19C76D3}"/>
    <cellStyle name="Millares 7" xfId="79" xr:uid="{AA3DF666-E507-4079-AF99-3C546713534B}"/>
    <cellStyle name="Millares 8" xfId="95" xr:uid="{3EACE8EF-A1BA-4B2C-9255-E423230A7AFF}"/>
    <cellStyle name="Millares 9" xfId="7" xr:uid="{E92F8EC1-AC45-4D68-B22E-9007D012B1AB}"/>
    <cellStyle name="Millares 9 2" xfId="80" xr:uid="{C4CDE77B-D360-45A0-90F9-508ABDE5AC7B}"/>
    <cellStyle name="Neutral 2" xfId="59" xr:uid="{D15DDA8E-035B-4B65-9671-F2DC2B6ACA80}"/>
    <cellStyle name="Normal" xfId="0" builtinId="0"/>
    <cellStyle name="Normal 2" xfId="3" xr:uid="{00000000-0005-0000-0000-000004000000}"/>
    <cellStyle name="Normal 2 2" xfId="60" xr:uid="{90BF82B4-7E70-4048-B0D3-64017F2506A6}"/>
    <cellStyle name="Normal 2 2 2" xfId="61" xr:uid="{51EB34BF-D60D-4650-842A-B1748FE455E5}"/>
    <cellStyle name="Normal 2 2_ampliaciones FG" xfId="62" xr:uid="{46E3AD8C-8030-4D45-A19B-18509733B0F7}"/>
    <cellStyle name="Normal 3" xfId="63" xr:uid="{B7D4FB72-E5FD-4600-B6CD-F33448345B80}"/>
    <cellStyle name="Normal 3 2" xfId="90" xr:uid="{DA260525-E6EF-4904-B4E0-F9A5BB6712A3}"/>
    <cellStyle name="Normal 4" xfId="64" xr:uid="{81CE74CF-1491-42E2-A0CC-228359033B6B}"/>
    <cellStyle name="Normal 5" xfId="75" xr:uid="{B71CC416-FBFC-4619-972C-B02244FD525E}"/>
    <cellStyle name="Normal 5 2" xfId="91" xr:uid="{32DDB19D-9172-46AA-9F5A-066F58AA4842}"/>
    <cellStyle name="Normal 6" xfId="8" xr:uid="{D3C881CC-C05C-464F-9DE4-69A7F8675AB7}"/>
    <cellStyle name="Normal 7" xfId="77" xr:uid="{E8027C9F-53E2-4A05-8D57-A50E492BAB20}"/>
    <cellStyle name="Normal 7 2" xfId="93" xr:uid="{ECBB82D1-D894-4604-AF1B-27BA5A10F94D}"/>
    <cellStyle name="Normal 8" xfId="78" xr:uid="{90ACFDB2-00FA-43D8-8623-7792B05277EC}"/>
    <cellStyle name="Normal 8 2" xfId="94" xr:uid="{78FE82F4-D752-45CB-82EB-C45895B55334}"/>
    <cellStyle name="Normal_CALENDARIO 2004" xfId="5" xr:uid="{00000000-0005-0000-0000-000005000000}"/>
    <cellStyle name="Notas 2" xfId="65" xr:uid="{15C1B20D-5AEF-4DF6-8F26-864A0B9D3336}"/>
    <cellStyle name="Notas 3" xfId="66" xr:uid="{D3173EED-3459-4BBD-97AF-4AFCC81FC30E}"/>
    <cellStyle name="Porcentaje 2" xfId="81" xr:uid="{106839F9-85C9-4670-B6E1-23DFF80FEFF9}"/>
    <cellStyle name="Porcentaje 4" xfId="9" xr:uid="{99A64587-C458-43EB-8F42-9ECBBE2425F9}"/>
    <cellStyle name="Porcentual 2" xfId="4" xr:uid="{00000000-0005-0000-0000-000006000000}"/>
    <cellStyle name="Salida 2" xfId="67" xr:uid="{0AC169F0-2F6D-4DEB-8421-4C1B531E7593}"/>
    <cellStyle name="Texto de advertencia 2" xfId="68" xr:uid="{2E9EDB37-F5F6-46C6-884E-321FD00301C6}"/>
    <cellStyle name="Texto explicativo 2" xfId="69" xr:uid="{C51B7037-35B5-4D4F-AE82-880E33001670}"/>
    <cellStyle name="Título 1 2" xfId="70" xr:uid="{4C818DCF-BFA8-4B25-9ED4-D8C17C4D9C9C}"/>
    <cellStyle name="Título 2 2" xfId="71" xr:uid="{46FA00FB-C452-4BC0-A564-09C5891C0E98}"/>
    <cellStyle name="Título 3 2" xfId="72" xr:uid="{D50EB9A4-5396-4976-A042-D55FA01D094B}"/>
    <cellStyle name="Título 4" xfId="73" xr:uid="{CED64843-AF9A-4479-BF72-A748BF31B64E}"/>
    <cellStyle name="Total 2" xfId="74" xr:uid="{B8AA7B09-3724-448A-AE74-B00EE84708B4}"/>
  </cellStyles>
  <dxfs count="0"/>
  <tableStyles count="0" defaultTableStyle="TableStyleMedium2" defaultPivotStyle="PivotStyleLight16"/>
  <colors>
    <mruColors>
      <color rgb="FF960000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workbookViewId="0">
      <selection activeCell="C27" sqref="C27"/>
    </sheetView>
  </sheetViews>
  <sheetFormatPr baseColWidth="10" defaultColWidth="12.42578125" defaultRowHeight="15.75"/>
  <cols>
    <col min="1" max="1" width="14" style="50" customWidth="1"/>
    <col min="2" max="2" width="13.28515625" style="50" customWidth="1"/>
    <col min="3" max="3" width="13" style="50" customWidth="1"/>
    <col min="4" max="4" width="16.140625" style="50" customWidth="1"/>
    <col min="5" max="5" width="14.5703125" style="50" customWidth="1"/>
    <col min="6" max="6" width="12" style="50" customWidth="1"/>
    <col min="7" max="7" width="13.140625" style="50" customWidth="1"/>
    <col min="8" max="8" width="12.7109375" style="50" customWidth="1"/>
    <col min="9" max="9" width="12.140625" style="50" customWidth="1"/>
    <col min="10" max="16384" width="12.42578125" style="50"/>
  </cols>
  <sheetData>
    <row r="1" spans="1:8">
      <c r="A1" s="140" t="s">
        <v>0</v>
      </c>
      <c r="B1" s="140"/>
      <c r="C1" s="140"/>
      <c r="D1" s="140"/>
      <c r="E1" s="140"/>
      <c r="F1" s="140"/>
      <c r="G1" s="140"/>
      <c r="H1" s="140"/>
    </row>
    <row r="2" spans="1:8">
      <c r="A2" s="140" t="s">
        <v>1</v>
      </c>
      <c r="B2" s="140"/>
      <c r="C2" s="140"/>
      <c r="D2" s="140"/>
      <c r="E2" s="140"/>
      <c r="F2" s="140"/>
      <c r="G2" s="140"/>
      <c r="H2" s="140"/>
    </row>
    <row r="3" spans="1:8">
      <c r="A3" s="140" t="s">
        <v>2</v>
      </c>
      <c r="B3" s="140"/>
      <c r="C3" s="140"/>
      <c r="D3" s="140"/>
      <c r="E3" s="140"/>
      <c r="F3" s="140"/>
      <c r="G3" s="140"/>
      <c r="H3" s="140"/>
    </row>
    <row r="4" spans="1:8" ht="10.5" customHeight="1"/>
    <row r="5" spans="1:8" s="51" customFormat="1" ht="21.6" customHeight="1">
      <c r="A5" s="141" t="s">
        <v>142</v>
      </c>
      <c r="B5" s="141"/>
      <c r="C5" s="141"/>
      <c r="D5" s="141"/>
      <c r="E5" s="141"/>
      <c r="F5" s="141"/>
      <c r="G5" s="141"/>
      <c r="H5" s="141"/>
    </row>
    <row r="6" spans="1:8" s="52" customFormat="1" ht="15" customHeight="1">
      <c r="A6" s="137" t="s">
        <v>64</v>
      </c>
      <c r="B6" s="142" t="s">
        <v>144</v>
      </c>
      <c r="C6" s="143"/>
      <c r="D6" s="143"/>
      <c r="E6" s="143"/>
      <c r="F6" s="143"/>
      <c r="G6" s="143"/>
      <c r="H6" s="144"/>
    </row>
    <row r="7" spans="1:8" ht="26.25" customHeight="1">
      <c r="A7" s="139"/>
      <c r="B7" s="116" t="s">
        <v>148</v>
      </c>
      <c r="C7" s="115" t="s">
        <v>145</v>
      </c>
      <c r="D7" s="115" t="s">
        <v>146</v>
      </c>
      <c r="E7" s="115" t="s">
        <v>147</v>
      </c>
      <c r="F7" s="137" t="s">
        <v>150</v>
      </c>
      <c r="G7" s="137" t="s">
        <v>155</v>
      </c>
      <c r="H7" s="137" t="s">
        <v>149</v>
      </c>
    </row>
    <row r="8" spans="1:8" ht="66.75" customHeight="1">
      <c r="A8" s="138"/>
      <c r="B8" s="117" t="s">
        <v>153</v>
      </c>
      <c r="C8" s="114" t="s">
        <v>154</v>
      </c>
      <c r="D8" s="114" t="s">
        <v>152</v>
      </c>
      <c r="E8" s="114" t="s">
        <v>151</v>
      </c>
      <c r="F8" s="138"/>
      <c r="G8" s="138"/>
      <c r="H8" s="138"/>
    </row>
    <row r="9" spans="1:8" ht="17.45" customHeight="1">
      <c r="A9" s="118" t="s">
        <v>65</v>
      </c>
      <c r="B9" s="112" t="s">
        <v>3</v>
      </c>
      <c r="C9" s="112">
        <v>16</v>
      </c>
      <c r="D9" s="112">
        <v>29</v>
      </c>
      <c r="E9" s="112">
        <v>30</v>
      </c>
      <c r="F9" s="112" t="s">
        <v>3</v>
      </c>
      <c r="G9" s="112"/>
      <c r="H9" s="112"/>
    </row>
    <row r="10" spans="1:8" ht="17.45" customHeight="1">
      <c r="A10" s="118" t="s">
        <v>66</v>
      </c>
      <c r="B10" s="112">
        <v>6</v>
      </c>
      <c r="C10" s="112">
        <v>17</v>
      </c>
      <c r="D10" s="112">
        <v>26</v>
      </c>
      <c r="E10" s="112">
        <v>27</v>
      </c>
      <c r="F10" s="112">
        <v>6</v>
      </c>
      <c r="G10" s="112">
        <v>10</v>
      </c>
      <c r="H10" s="112"/>
    </row>
    <row r="11" spans="1:8" ht="17.45" customHeight="1">
      <c r="A11" s="118" t="s">
        <v>67</v>
      </c>
      <c r="B11" s="112">
        <v>6</v>
      </c>
      <c r="C11" s="112">
        <v>17</v>
      </c>
      <c r="D11" s="112">
        <v>30</v>
      </c>
      <c r="E11" s="112">
        <v>31</v>
      </c>
      <c r="F11" s="112">
        <v>6</v>
      </c>
      <c r="G11" s="112">
        <v>10</v>
      </c>
      <c r="H11" s="112"/>
    </row>
    <row r="12" spans="1:8" ht="17.45" customHeight="1">
      <c r="A12" s="118" t="s">
        <v>68</v>
      </c>
      <c r="B12" s="112">
        <v>7</v>
      </c>
      <c r="C12" s="112">
        <v>17</v>
      </c>
      <c r="D12" s="112">
        <v>29</v>
      </c>
      <c r="E12" s="112">
        <v>30</v>
      </c>
      <c r="F12" s="112">
        <v>7</v>
      </c>
      <c r="G12" s="112">
        <v>10</v>
      </c>
      <c r="H12" s="112"/>
    </row>
    <row r="13" spans="1:8" ht="17.45" customHeight="1">
      <c r="A13" s="118" t="s">
        <v>69</v>
      </c>
      <c r="B13" s="112">
        <v>8</v>
      </c>
      <c r="C13" s="112">
        <v>18</v>
      </c>
      <c r="D13" s="112">
        <v>28</v>
      </c>
      <c r="E13" s="112">
        <v>29</v>
      </c>
      <c r="F13" s="112">
        <v>8</v>
      </c>
      <c r="G13" s="112">
        <v>11</v>
      </c>
      <c r="H13" s="112"/>
    </row>
    <row r="14" spans="1:8" ht="17.45" customHeight="1">
      <c r="A14" s="118" t="s">
        <v>70</v>
      </c>
      <c r="B14" s="112">
        <v>5</v>
      </c>
      <c r="C14" s="112">
        <v>17</v>
      </c>
      <c r="D14" s="112">
        <v>29</v>
      </c>
      <c r="E14" s="112">
        <v>30</v>
      </c>
      <c r="F14" s="112">
        <v>5</v>
      </c>
      <c r="G14" s="112">
        <v>10</v>
      </c>
      <c r="H14" s="112"/>
    </row>
    <row r="15" spans="1:8" ht="17.45" customHeight="1">
      <c r="A15" s="118" t="s">
        <v>71</v>
      </c>
      <c r="B15" s="112">
        <v>7</v>
      </c>
      <c r="C15" s="112">
        <v>17</v>
      </c>
      <c r="D15" s="112">
        <v>30</v>
      </c>
      <c r="E15" s="112">
        <v>31</v>
      </c>
      <c r="F15" s="112">
        <v>7</v>
      </c>
      <c r="G15" s="112">
        <v>10</v>
      </c>
      <c r="H15" s="112"/>
    </row>
    <row r="16" spans="1:8" ht="17.45" customHeight="1">
      <c r="A16" s="118" t="s">
        <v>72</v>
      </c>
      <c r="B16" s="112">
        <v>7</v>
      </c>
      <c r="C16" s="112">
        <v>17</v>
      </c>
      <c r="D16" s="112">
        <v>28</v>
      </c>
      <c r="E16" s="112">
        <v>31</v>
      </c>
      <c r="F16" s="112">
        <v>7</v>
      </c>
      <c r="G16" s="112">
        <v>10</v>
      </c>
      <c r="H16" s="112"/>
    </row>
    <row r="17" spans="1:8" ht="17.45" customHeight="1">
      <c r="A17" s="118" t="s">
        <v>73</v>
      </c>
      <c r="B17" s="112">
        <v>7</v>
      </c>
      <c r="C17" s="113">
        <v>18</v>
      </c>
      <c r="D17" s="113">
        <v>29</v>
      </c>
      <c r="E17" s="113">
        <v>30</v>
      </c>
      <c r="F17" s="112">
        <v>7</v>
      </c>
      <c r="G17" s="113">
        <v>10</v>
      </c>
      <c r="H17" s="112"/>
    </row>
    <row r="18" spans="1:8" ht="17.45" customHeight="1">
      <c r="A18" s="119" t="s">
        <v>74</v>
      </c>
      <c r="B18" s="113">
        <v>7</v>
      </c>
      <c r="C18" s="113">
        <v>16</v>
      </c>
      <c r="D18" s="113">
        <v>29</v>
      </c>
      <c r="E18" s="113">
        <v>30</v>
      </c>
      <c r="F18" s="113">
        <v>7</v>
      </c>
      <c r="G18" s="113">
        <v>9</v>
      </c>
      <c r="H18" s="113"/>
    </row>
    <row r="19" spans="1:8" ht="17.45" customHeight="1">
      <c r="A19" s="119" t="s">
        <v>75</v>
      </c>
      <c r="B19" s="113">
        <v>6</v>
      </c>
      <c r="C19" s="113">
        <v>17</v>
      </c>
      <c r="D19" s="113">
        <v>27</v>
      </c>
      <c r="E19" s="113">
        <v>30</v>
      </c>
      <c r="F19" s="113">
        <v>6</v>
      </c>
      <c r="G19" s="113">
        <v>10</v>
      </c>
      <c r="H19" s="113"/>
    </row>
    <row r="20" spans="1:8" ht="17.45" customHeight="1">
      <c r="A20" s="119" t="s">
        <v>76</v>
      </c>
      <c r="B20" s="113" t="s">
        <v>156</v>
      </c>
      <c r="C20" s="113">
        <v>15</v>
      </c>
      <c r="D20" s="113">
        <v>30</v>
      </c>
      <c r="E20" s="113">
        <v>31</v>
      </c>
      <c r="F20" s="113" t="s">
        <v>156</v>
      </c>
      <c r="G20" s="113" t="s">
        <v>143</v>
      </c>
      <c r="H20" s="113">
        <v>10</v>
      </c>
    </row>
  </sheetData>
  <mergeCells count="9">
    <mergeCell ref="H7:H8"/>
    <mergeCell ref="G7:G8"/>
    <mergeCell ref="F7:F8"/>
    <mergeCell ref="A6:A8"/>
    <mergeCell ref="A1:H1"/>
    <mergeCell ref="A2:H2"/>
    <mergeCell ref="A3:H3"/>
    <mergeCell ref="A5:H5"/>
    <mergeCell ref="B6:H6"/>
  </mergeCells>
  <printOptions horizontalCentered="1" verticalCentered="1"/>
  <pageMargins left="0.23622047244094491" right="0.27559055118110237" top="0.47244094488188981" bottom="0.6692913385826772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3"/>
  <sheetViews>
    <sheetView showGridLines="0" topLeftCell="A50" workbookViewId="0">
      <selection activeCell="G73" sqref="G73"/>
    </sheetView>
  </sheetViews>
  <sheetFormatPr baseColWidth="10" defaultColWidth="11.42578125" defaultRowHeight="15"/>
  <cols>
    <col min="1" max="1" width="7.5703125" style="37" customWidth="1"/>
    <col min="2" max="2" width="30.42578125" style="37" customWidth="1"/>
    <col min="3" max="3" width="19.42578125" style="40" customWidth="1"/>
    <col min="4" max="7" width="20.28515625" style="37" customWidth="1"/>
    <col min="8" max="8" width="21.28515625" style="37" customWidth="1"/>
    <col min="9" max="16384" width="11.42578125" style="37"/>
  </cols>
  <sheetData>
    <row r="1" spans="1:13" ht="24">
      <c r="A1" s="145" t="s">
        <v>0</v>
      </c>
      <c r="B1" s="145"/>
      <c r="C1" s="145"/>
      <c r="D1" s="145"/>
      <c r="E1" s="145"/>
      <c r="F1" s="145"/>
      <c r="G1" s="145"/>
    </row>
    <row r="2" spans="1:13" ht="21.75">
      <c r="A2" s="146" t="s">
        <v>1</v>
      </c>
      <c r="B2" s="146"/>
      <c r="C2" s="146"/>
      <c r="D2" s="146"/>
      <c r="E2" s="146"/>
      <c r="F2" s="146"/>
      <c r="G2" s="146"/>
    </row>
    <row r="3" spans="1:13" ht="18.75">
      <c r="A3" s="147" t="s">
        <v>2</v>
      </c>
      <c r="B3" s="147"/>
      <c r="C3" s="147"/>
      <c r="D3" s="147"/>
      <c r="E3" s="147"/>
      <c r="F3" s="147"/>
      <c r="G3" s="147"/>
    </row>
    <row r="4" spans="1:13" ht="13.9" customHeight="1">
      <c r="A4" s="38"/>
      <c r="B4" s="38"/>
      <c r="C4" s="38"/>
      <c r="D4" s="38"/>
      <c r="E4" s="38"/>
      <c r="F4" s="38"/>
      <c r="G4" s="38"/>
    </row>
    <row r="5" spans="1:13" s="39" customFormat="1" ht="47.25" customHeight="1">
      <c r="A5" s="187" t="s">
        <v>157</v>
      </c>
      <c r="B5" s="187"/>
      <c r="C5" s="187"/>
      <c r="D5" s="187"/>
      <c r="E5" s="187"/>
      <c r="F5" s="187"/>
      <c r="G5" s="187"/>
    </row>
    <row r="6" spans="1:13" ht="10.5" customHeight="1" thickBot="1"/>
    <row r="7" spans="1:13" ht="54.75" customHeight="1" thickBot="1">
      <c r="A7" s="120" t="s">
        <v>90</v>
      </c>
      <c r="B7" s="120" t="s">
        <v>78</v>
      </c>
      <c r="C7" s="120" t="s">
        <v>91</v>
      </c>
      <c r="D7" s="121" t="s">
        <v>92</v>
      </c>
      <c r="E7" s="121" t="s">
        <v>93</v>
      </c>
      <c r="F7" s="121" t="s">
        <v>94</v>
      </c>
      <c r="G7" s="121" t="s">
        <v>171</v>
      </c>
    </row>
    <row r="8" spans="1:13" ht="12.75" customHeight="1">
      <c r="A8" s="148" t="s">
        <v>158</v>
      </c>
      <c r="B8" s="149"/>
      <c r="C8" s="149"/>
      <c r="D8" s="149"/>
      <c r="E8" s="149"/>
      <c r="F8" s="149"/>
      <c r="G8" s="150"/>
    </row>
    <row r="9" spans="1:13">
      <c r="A9" s="42">
        <v>301</v>
      </c>
      <c r="B9" s="43" t="s">
        <v>4</v>
      </c>
      <c r="C9" s="122">
        <v>18189416</v>
      </c>
      <c r="D9" s="122">
        <v>570471</v>
      </c>
      <c r="E9" s="122"/>
      <c r="F9" s="122"/>
      <c r="G9" s="122">
        <f t="shared" ref="G9:G40" si="0">SUM(C9:F9)</f>
        <v>18759887</v>
      </c>
      <c r="H9" s="41"/>
      <c r="I9" s="56"/>
      <c r="K9" s="123"/>
      <c r="M9" s="123"/>
    </row>
    <row r="10" spans="1:13">
      <c r="A10" s="42">
        <v>302</v>
      </c>
      <c r="B10" s="43" t="s">
        <v>5</v>
      </c>
      <c r="C10" s="122">
        <v>14676343</v>
      </c>
      <c r="D10" s="122">
        <v>460527</v>
      </c>
      <c r="E10" s="122"/>
      <c r="F10" s="122"/>
      <c r="G10" s="122">
        <f t="shared" si="0"/>
        <v>15136870</v>
      </c>
      <c r="H10" s="41"/>
      <c r="I10" s="56"/>
      <c r="K10" s="123"/>
      <c r="M10" s="123"/>
    </row>
    <row r="11" spans="1:13">
      <c r="A11" s="42">
        <v>303</v>
      </c>
      <c r="B11" s="43" t="s">
        <v>6</v>
      </c>
      <c r="C11" s="122">
        <v>11980763</v>
      </c>
      <c r="D11" s="122">
        <v>379766</v>
      </c>
      <c r="E11" s="122"/>
      <c r="F11" s="122"/>
      <c r="G11" s="122">
        <f t="shared" si="0"/>
        <v>12360529</v>
      </c>
      <c r="H11" s="41"/>
      <c r="I11" s="56"/>
      <c r="K11" s="123"/>
      <c r="M11" s="123"/>
    </row>
    <row r="12" spans="1:13">
      <c r="A12" s="42">
        <v>304</v>
      </c>
      <c r="B12" s="43" t="s">
        <v>7</v>
      </c>
      <c r="C12" s="122">
        <v>13796001</v>
      </c>
      <c r="D12" s="122">
        <v>433235</v>
      </c>
      <c r="E12" s="122"/>
      <c r="F12" s="122"/>
      <c r="G12" s="122">
        <f t="shared" si="0"/>
        <v>14229236</v>
      </c>
      <c r="H12" s="41"/>
      <c r="I12" s="56"/>
      <c r="K12" s="123"/>
      <c r="M12" s="123"/>
    </row>
    <row r="13" spans="1:13">
      <c r="A13" s="42">
        <v>305</v>
      </c>
      <c r="B13" s="43" t="s">
        <v>8</v>
      </c>
      <c r="C13" s="122">
        <v>105513773</v>
      </c>
      <c r="D13" s="122">
        <v>3288647</v>
      </c>
      <c r="E13" s="122"/>
      <c r="F13" s="122"/>
      <c r="G13" s="122">
        <f t="shared" si="0"/>
        <v>108802420</v>
      </c>
      <c r="H13" s="41"/>
      <c r="I13" s="56"/>
      <c r="K13" s="123"/>
      <c r="M13" s="123"/>
    </row>
    <row r="14" spans="1:13">
      <c r="A14" s="42">
        <v>306</v>
      </c>
      <c r="B14" s="43" t="s">
        <v>9</v>
      </c>
      <c r="C14" s="122">
        <v>19427635</v>
      </c>
      <c r="D14" s="122">
        <v>605891</v>
      </c>
      <c r="E14" s="122"/>
      <c r="F14" s="122"/>
      <c r="G14" s="122">
        <f t="shared" si="0"/>
        <v>20033526</v>
      </c>
      <c r="H14" s="41"/>
      <c r="I14" s="56"/>
      <c r="K14" s="123"/>
      <c r="M14" s="123"/>
    </row>
    <row r="15" spans="1:13">
      <c r="A15" s="42">
        <v>307</v>
      </c>
      <c r="B15" s="43" t="s">
        <v>10</v>
      </c>
      <c r="C15" s="122">
        <v>38448789</v>
      </c>
      <c r="D15" s="122">
        <v>1208289</v>
      </c>
      <c r="E15" s="122"/>
      <c r="F15" s="122"/>
      <c r="G15" s="122">
        <f t="shared" si="0"/>
        <v>39657078</v>
      </c>
      <c r="H15" s="41"/>
      <c r="I15" s="56"/>
      <c r="K15" s="123"/>
      <c r="M15" s="123"/>
    </row>
    <row r="16" spans="1:13">
      <c r="A16" s="42">
        <v>308</v>
      </c>
      <c r="B16" s="43" t="s">
        <v>11</v>
      </c>
      <c r="C16" s="122">
        <v>25328592</v>
      </c>
      <c r="D16" s="122">
        <v>784041</v>
      </c>
      <c r="E16" s="122"/>
      <c r="F16" s="122"/>
      <c r="G16" s="122">
        <f t="shared" si="0"/>
        <v>26112633</v>
      </c>
      <c r="H16" s="41"/>
      <c r="I16" s="56"/>
      <c r="K16" s="123"/>
      <c r="M16" s="123"/>
    </row>
    <row r="17" spans="1:13">
      <c r="A17" s="42">
        <v>309</v>
      </c>
      <c r="B17" s="43" t="s">
        <v>12</v>
      </c>
      <c r="C17" s="122">
        <v>40298005</v>
      </c>
      <c r="D17" s="122">
        <v>1272086</v>
      </c>
      <c r="E17" s="122"/>
      <c r="F17" s="122"/>
      <c r="G17" s="122">
        <f t="shared" si="0"/>
        <v>41570091</v>
      </c>
      <c r="H17" s="41"/>
      <c r="I17" s="56"/>
      <c r="K17" s="123"/>
      <c r="M17" s="123"/>
    </row>
    <row r="18" spans="1:13">
      <c r="A18" s="42">
        <v>310</v>
      </c>
      <c r="B18" s="43" t="s">
        <v>13</v>
      </c>
      <c r="C18" s="122">
        <v>9191459</v>
      </c>
      <c r="D18" s="122">
        <v>291718</v>
      </c>
      <c r="E18" s="122"/>
      <c r="F18" s="122"/>
      <c r="G18" s="122">
        <f t="shared" si="0"/>
        <v>9483177</v>
      </c>
      <c r="H18" s="41"/>
      <c r="I18" s="56"/>
      <c r="K18" s="123"/>
      <c r="M18" s="123"/>
    </row>
    <row r="19" spans="1:13">
      <c r="A19" s="42">
        <v>311</v>
      </c>
      <c r="B19" s="43" t="s">
        <v>14</v>
      </c>
      <c r="C19" s="122">
        <v>10301876</v>
      </c>
      <c r="D19" s="122">
        <v>325350</v>
      </c>
      <c r="E19" s="122"/>
      <c r="F19" s="122"/>
      <c r="G19" s="122">
        <f t="shared" si="0"/>
        <v>10627226</v>
      </c>
      <c r="H19" s="41"/>
      <c r="I19" s="56"/>
      <c r="K19" s="123"/>
      <c r="M19" s="123"/>
    </row>
    <row r="20" spans="1:13">
      <c r="A20" s="42">
        <v>312</v>
      </c>
      <c r="B20" s="43" t="s">
        <v>15</v>
      </c>
      <c r="C20" s="122">
        <v>450374849</v>
      </c>
      <c r="D20" s="122">
        <v>13938877</v>
      </c>
      <c r="E20" s="122"/>
      <c r="F20" s="122"/>
      <c r="G20" s="122">
        <f t="shared" si="0"/>
        <v>464313726</v>
      </c>
      <c r="H20" s="41"/>
      <c r="I20" s="56"/>
      <c r="K20" s="123"/>
      <c r="M20" s="123"/>
    </row>
    <row r="21" spans="1:13">
      <c r="A21" s="42">
        <v>313</v>
      </c>
      <c r="B21" s="43" t="s">
        <v>16</v>
      </c>
      <c r="C21" s="122">
        <v>22528643</v>
      </c>
      <c r="D21" s="122">
        <v>705658</v>
      </c>
      <c r="E21" s="122"/>
      <c r="F21" s="122"/>
      <c r="G21" s="122">
        <f t="shared" si="0"/>
        <v>23234301</v>
      </c>
      <c r="H21" s="41"/>
      <c r="I21" s="56"/>
      <c r="K21" s="123"/>
      <c r="M21" s="123"/>
    </row>
    <row r="22" spans="1:13">
      <c r="A22" s="42">
        <v>314</v>
      </c>
      <c r="B22" s="43" t="s">
        <v>17</v>
      </c>
      <c r="C22" s="122">
        <v>16415456</v>
      </c>
      <c r="D22" s="122">
        <v>512670</v>
      </c>
      <c r="E22" s="122"/>
      <c r="F22" s="122"/>
      <c r="G22" s="122">
        <f t="shared" si="0"/>
        <v>16928126</v>
      </c>
      <c r="H22" s="41"/>
      <c r="I22" s="56"/>
      <c r="K22" s="123"/>
      <c r="M22" s="123"/>
    </row>
    <row r="23" spans="1:13">
      <c r="A23" s="42">
        <v>315</v>
      </c>
      <c r="B23" s="43" t="s">
        <v>18</v>
      </c>
      <c r="C23" s="122">
        <v>62992263</v>
      </c>
      <c r="D23" s="122">
        <v>1978848</v>
      </c>
      <c r="E23" s="122"/>
      <c r="F23" s="122"/>
      <c r="G23" s="122">
        <f t="shared" si="0"/>
        <v>64971111</v>
      </c>
      <c r="H23" s="41"/>
      <c r="I23" s="56"/>
      <c r="K23" s="123"/>
      <c r="M23" s="123"/>
    </row>
    <row r="24" spans="1:13">
      <c r="A24" s="42">
        <v>316</v>
      </c>
      <c r="B24" s="43" t="s">
        <v>19</v>
      </c>
      <c r="C24" s="122">
        <v>41510504</v>
      </c>
      <c r="D24" s="122">
        <v>1281778</v>
      </c>
      <c r="E24" s="122"/>
      <c r="F24" s="122"/>
      <c r="G24" s="122">
        <f t="shared" si="0"/>
        <v>42792282</v>
      </c>
      <c r="H24" s="41"/>
      <c r="I24" s="56"/>
      <c r="K24" s="123"/>
      <c r="M24" s="123"/>
    </row>
    <row r="25" spans="1:13">
      <c r="A25" s="42">
        <v>317</v>
      </c>
      <c r="B25" s="43" t="s">
        <v>20</v>
      </c>
      <c r="C25" s="122">
        <v>467044333</v>
      </c>
      <c r="D25" s="122">
        <v>14536807</v>
      </c>
      <c r="E25" s="122"/>
      <c r="F25" s="122"/>
      <c r="G25" s="122">
        <f t="shared" si="0"/>
        <v>481581140</v>
      </c>
      <c r="H25" s="41"/>
      <c r="I25" s="56"/>
      <c r="K25" s="123"/>
      <c r="M25" s="123"/>
    </row>
    <row r="26" spans="1:13">
      <c r="A26" s="42">
        <v>318</v>
      </c>
      <c r="B26" s="43" t="s">
        <v>21</v>
      </c>
      <c r="C26" s="122">
        <v>16393106</v>
      </c>
      <c r="D26" s="122">
        <v>516513</v>
      </c>
      <c r="E26" s="122"/>
      <c r="F26" s="122"/>
      <c r="G26" s="122">
        <f t="shared" si="0"/>
        <v>16909619</v>
      </c>
      <c r="H26" s="41"/>
      <c r="I26" s="56"/>
      <c r="K26" s="123"/>
      <c r="M26" s="123"/>
    </row>
    <row r="27" spans="1:13">
      <c r="A27" s="42">
        <v>319</v>
      </c>
      <c r="B27" s="43" t="s">
        <v>22</v>
      </c>
      <c r="C27" s="122">
        <v>68150198</v>
      </c>
      <c r="D27" s="122">
        <v>2133370</v>
      </c>
      <c r="E27" s="122"/>
      <c r="F27" s="122"/>
      <c r="G27" s="122">
        <f t="shared" si="0"/>
        <v>70283568</v>
      </c>
      <c r="H27" s="41"/>
      <c r="I27" s="56"/>
      <c r="K27" s="123"/>
      <c r="M27" s="123"/>
    </row>
    <row r="28" spans="1:13">
      <c r="A28" s="42">
        <v>320</v>
      </c>
      <c r="B28" s="43" t="s">
        <v>23</v>
      </c>
      <c r="C28" s="122">
        <v>159474485</v>
      </c>
      <c r="D28" s="122">
        <v>4990619</v>
      </c>
      <c r="E28" s="122"/>
      <c r="F28" s="122"/>
      <c r="G28" s="122">
        <f t="shared" si="0"/>
        <v>164465104</v>
      </c>
      <c r="H28" s="41"/>
      <c r="I28" s="56"/>
      <c r="K28" s="123"/>
      <c r="M28" s="123"/>
    </row>
    <row r="29" spans="1:13">
      <c r="A29" s="42">
        <v>321</v>
      </c>
      <c r="B29" s="43" t="s">
        <v>24</v>
      </c>
      <c r="C29" s="122">
        <v>17578173</v>
      </c>
      <c r="D29" s="122">
        <v>554747</v>
      </c>
      <c r="E29" s="122"/>
      <c r="F29" s="122"/>
      <c r="G29" s="122">
        <f t="shared" si="0"/>
        <v>18132920</v>
      </c>
      <c r="H29" s="41"/>
      <c r="I29" s="56"/>
      <c r="K29" s="123"/>
      <c r="M29" s="123"/>
    </row>
    <row r="30" spans="1:13">
      <c r="A30" s="42">
        <v>322</v>
      </c>
      <c r="B30" s="43" t="s">
        <v>25</v>
      </c>
      <c r="C30" s="122">
        <v>43765086</v>
      </c>
      <c r="D30" s="122">
        <v>1362394</v>
      </c>
      <c r="E30" s="122"/>
      <c r="F30" s="122"/>
      <c r="G30" s="122">
        <f t="shared" si="0"/>
        <v>45127480</v>
      </c>
      <c r="H30" s="41"/>
      <c r="I30" s="56"/>
      <c r="K30" s="123"/>
      <c r="M30" s="123"/>
    </row>
    <row r="31" spans="1:13">
      <c r="A31" s="42">
        <v>323</v>
      </c>
      <c r="B31" s="43" t="s">
        <v>26</v>
      </c>
      <c r="C31" s="122">
        <v>43637658</v>
      </c>
      <c r="D31" s="122">
        <v>1374617</v>
      </c>
      <c r="E31" s="122"/>
      <c r="F31" s="122"/>
      <c r="G31" s="122">
        <f t="shared" si="0"/>
        <v>45012275</v>
      </c>
      <c r="H31" s="41"/>
      <c r="I31" s="56"/>
      <c r="K31" s="123"/>
      <c r="M31" s="123"/>
    </row>
    <row r="32" spans="1:13">
      <c r="A32" s="42">
        <v>324</v>
      </c>
      <c r="B32" s="43" t="s">
        <v>27</v>
      </c>
      <c r="C32" s="122">
        <v>81339910</v>
      </c>
      <c r="D32" s="122">
        <v>2495088</v>
      </c>
      <c r="E32" s="122"/>
      <c r="F32" s="122"/>
      <c r="G32" s="122">
        <f t="shared" si="0"/>
        <v>83834998</v>
      </c>
      <c r="H32" s="41"/>
      <c r="I32" s="56"/>
      <c r="K32" s="123"/>
      <c r="M32" s="123"/>
    </row>
    <row r="33" spans="1:13">
      <c r="A33" s="42">
        <v>325</v>
      </c>
      <c r="B33" s="43" t="s">
        <v>28</v>
      </c>
      <c r="C33" s="122">
        <v>26636428</v>
      </c>
      <c r="D33" s="122">
        <v>826652</v>
      </c>
      <c r="E33" s="122"/>
      <c r="F33" s="122"/>
      <c r="G33" s="122">
        <f t="shared" si="0"/>
        <v>27463080</v>
      </c>
      <c r="H33" s="41"/>
      <c r="I33" s="56"/>
      <c r="K33" s="123"/>
      <c r="M33" s="123"/>
    </row>
    <row r="34" spans="1:13">
      <c r="A34" s="42">
        <v>326</v>
      </c>
      <c r="B34" s="43" t="s">
        <v>29</v>
      </c>
      <c r="C34" s="122">
        <v>129490941</v>
      </c>
      <c r="D34" s="122">
        <v>4119481</v>
      </c>
      <c r="E34" s="122"/>
      <c r="F34" s="122"/>
      <c r="G34" s="122">
        <f t="shared" si="0"/>
        <v>133610422</v>
      </c>
      <c r="H34" s="41"/>
      <c r="I34" s="56"/>
      <c r="K34" s="123"/>
      <c r="M34" s="123"/>
    </row>
    <row r="35" spans="1:13">
      <c r="A35" s="42">
        <v>327</v>
      </c>
      <c r="B35" s="43" t="s">
        <v>30</v>
      </c>
      <c r="C35" s="122">
        <v>16032679</v>
      </c>
      <c r="D35" s="122">
        <v>508882</v>
      </c>
      <c r="E35" s="122"/>
      <c r="F35" s="122"/>
      <c r="G35" s="122">
        <f t="shared" si="0"/>
        <v>16541561</v>
      </c>
      <c r="H35" s="41"/>
      <c r="I35" s="56"/>
      <c r="K35" s="123"/>
      <c r="M35" s="123"/>
    </row>
    <row r="36" spans="1:13">
      <c r="A36" s="42">
        <v>328</v>
      </c>
      <c r="B36" s="43" t="s">
        <v>31</v>
      </c>
      <c r="C36" s="122">
        <v>11778316</v>
      </c>
      <c r="D36" s="122">
        <v>372885</v>
      </c>
      <c r="E36" s="122"/>
      <c r="F36" s="122"/>
      <c r="G36" s="122">
        <f t="shared" si="0"/>
        <v>12151201</v>
      </c>
      <c r="H36" s="41"/>
      <c r="I36" s="56"/>
      <c r="K36" s="123"/>
      <c r="M36" s="123"/>
    </row>
    <row r="37" spans="1:13">
      <c r="A37" s="42">
        <v>329</v>
      </c>
      <c r="B37" s="43" t="s">
        <v>32</v>
      </c>
      <c r="C37" s="122">
        <v>48378133</v>
      </c>
      <c r="D37" s="122">
        <v>1501901</v>
      </c>
      <c r="E37" s="122"/>
      <c r="F37" s="122"/>
      <c r="G37" s="122">
        <f t="shared" si="0"/>
        <v>49880034</v>
      </c>
      <c r="H37" s="41"/>
      <c r="I37" s="56"/>
      <c r="K37" s="123"/>
      <c r="M37" s="123"/>
    </row>
    <row r="38" spans="1:13">
      <c r="A38" s="42">
        <v>330</v>
      </c>
      <c r="B38" s="43" t="s">
        <v>33</v>
      </c>
      <c r="C38" s="122">
        <v>10923593</v>
      </c>
      <c r="D38" s="122">
        <v>345453</v>
      </c>
      <c r="E38" s="122"/>
      <c r="F38" s="122"/>
      <c r="G38" s="122">
        <f t="shared" si="0"/>
        <v>11269046</v>
      </c>
      <c r="H38" s="41"/>
      <c r="I38" s="56"/>
      <c r="K38" s="123"/>
      <c r="M38" s="123"/>
    </row>
    <row r="39" spans="1:13">
      <c r="A39" s="42">
        <v>331</v>
      </c>
      <c r="B39" s="43" t="s">
        <v>34</v>
      </c>
      <c r="C39" s="122">
        <v>34065562</v>
      </c>
      <c r="D39" s="122">
        <v>1075005</v>
      </c>
      <c r="E39" s="122"/>
      <c r="F39" s="122"/>
      <c r="G39" s="122">
        <f t="shared" si="0"/>
        <v>35140567</v>
      </c>
      <c r="H39" s="41"/>
      <c r="I39" s="56"/>
      <c r="K39" s="123"/>
      <c r="M39" s="123"/>
    </row>
    <row r="40" spans="1:13">
      <c r="A40" s="42">
        <v>332</v>
      </c>
      <c r="B40" s="43" t="s">
        <v>35</v>
      </c>
      <c r="C40" s="122">
        <v>37169138</v>
      </c>
      <c r="D40" s="122">
        <v>1164822</v>
      </c>
      <c r="E40" s="122"/>
      <c r="F40" s="122"/>
      <c r="G40" s="122">
        <f t="shared" si="0"/>
        <v>38333960</v>
      </c>
      <c r="H40" s="41"/>
      <c r="I40" s="56"/>
      <c r="K40" s="123"/>
      <c r="M40" s="123"/>
    </row>
    <row r="41" spans="1:13">
      <c r="A41" s="42">
        <v>333</v>
      </c>
      <c r="B41" s="43" t="s">
        <v>36</v>
      </c>
      <c r="C41" s="122">
        <v>18046616</v>
      </c>
      <c r="D41" s="122">
        <v>569647</v>
      </c>
      <c r="E41" s="122"/>
      <c r="F41" s="122"/>
      <c r="G41" s="122">
        <f t="shared" ref="G41:G67" si="1">SUM(C41:F41)</f>
        <v>18616263</v>
      </c>
      <c r="H41" s="41"/>
      <c r="I41" s="56"/>
      <c r="K41" s="123"/>
      <c r="M41" s="123"/>
    </row>
    <row r="42" spans="1:13">
      <c r="A42" s="42">
        <v>334</v>
      </c>
      <c r="B42" s="43" t="s">
        <v>37</v>
      </c>
      <c r="C42" s="122">
        <v>83800835</v>
      </c>
      <c r="D42" s="122">
        <v>2630171</v>
      </c>
      <c r="E42" s="122"/>
      <c r="F42" s="122"/>
      <c r="G42" s="122">
        <f t="shared" si="1"/>
        <v>86431006</v>
      </c>
      <c r="H42" s="41"/>
      <c r="I42" s="56"/>
      <c r="K42" s="123"/>
      <c r="M42" s="123"/>
    </row>
    <row r="43" spans="1:13">
      <c r="A43" s="42">
        <v>335</v>
      </c>
      <c r="B43" s="43" t="s">
        <v>38</v>
      </c>
      <c r="C43" s="122">
        <v>30919666</v>
      </c>
      <c r="D43" s="122">
        <v>957446</v>
      </c>
      <c r="E43" s="122"/>
      <c r="F43" s="122"/>
      <c r="G43" s="122">
        <f t="shared" si="1"/>
        <v>31877112</v>
      </c>
      <c r="H43" s="41"/>
      <c r="I43" s="56"/>
      <c r="K43" s="123"/>
      <c r="M43" s="123"/>
    </row>
    <row r="44" spans="1:13">
      <c r="A44" s="42">
        <v>336</v>
      </c>
      <c r="B44" s="43" t="s">
        <v>39</v>
      </c>
      <c r="C44" s="122">
        <v>80376937</v>
      </c>
      <c r="D44" s="122">
        <v>2484978</v>
      </c>
      <c r="E44" s="122"/>
      <c r="F44" s="122"/>
      <c r="G44" s="122">
        <f t="shared" si="1"/>
        <v>82861915</v>
      </c>
      <c r="H44" s="41"/>
      <c r="I44" s="56"/>
      <c r="K44" s="123"/>
      <c r="M44" s="123"/>
    </row>
    <row r="45" spans="1:13">
      <c r="A45" s="42">
        <v>337</v>
      </c>
      <c r="B45" s="43" t="s">
        <v>40</v>
      </c>
      <c r="C45" s="122">
        <v>33750498</v>
      </c>
      <c r="D45" s="122">
        <v>1045536</v>
      </c>
      <c r="E45" s="122"/>
      <c r="F45" s="122"/>
      <c r="G45" s="122">
        <f t="shared" si="1"/>
        <v>34796034</v>
      </c>
      <c r="H45" s="41"/>
      <c r="I45" s="56"/>
      <c r="K45" s="123"/>
      <c r="M45" s="123"/>
    </row>
    <row r="46" spans="1:13">
      <c r="A46" s="42">
        <v>338</v>
      </c>
      <c r="B46" s="43" t="s">
        <v>41</v>
      </c>
      <c r="C46" s="122">
        <v>126910990</v>
      </c>
      <c r="D46" s="122">
        <v>3918125</v>
      </c>
      <c r="E46" s="122"/>
      <c r="F46" s="122"/>
      <c r="G46" s="122">
        <f t="shared" si="1"/>
        <v>130829115</v>
      </c>
      <c r="H46" s="41"/>
      <c r="I46" s="56"/>
      <c r="K46" s="123"/>
      <c r="M46" s="123"/>
    </row>
    <row r="47" spans="1:13">
      <c r="A47" s="42">
        <v>339</v>
      </c>
      <c r="B47" s="43" t="s">
        <v>42</v>
      </c>
      <c r="C47" s="122">
        <v>126245462</v>
      </c>
      <c r="D47" s="122">
        <v>3913520</v>
      </c>
      <c r="E47" s="122"/>
      <c r="F47" s="122"/>
      <c r="G47" s="122">
        <f t="shared" si="1"/>
        <v>130158982</v>
      </c>
      <c r="H47" s="41"/>
      <c r="I47" s="56"/>
      <c r="K47" s="123"/>
      <c r="M47" s="123"/>
    </row>
    <row r="48" spans="1:13">
      <c r="A48" s="42">
        <v>340</v>
      </c>
      <c r="B48" s="43" t="s">
        <v>43</v>
      </c>
      <c r="C48" s="122">
        <v>45358965</v>
      </c>
      <c r="D48" s="122">
        <v>1409018</v>
      </c>
      <c r="E48" s="122"/>
      <c r="F48" s="122"/>
      <c r="G48" s="122">
        <f t="shared" si="1"/>
        <v>46767983</v>
      </c>
      <c r="H48" s="41"/>
      <c r="I48" s="56"/>
      <c r="K48" s="123"/>
      <c r="M48" s="123"/>
    </row>
    <row r="49" spans="1:13">
      <c r="A49" s="42">
        <v>341</v>
      </c>
      <c r="B49" s="43" t="s">
        <v>44</v>
      </c>
      <c r="C49" s="122">
        <v>11244158</v>
      </c>
      <c r="D49" s="122">
        <v>355047</v>
      </c>
      <c r="E49" s="122"/>
      <c r="F49" s="122"/>
      <c r="G49" s="122">
        <f t="shared" si="1"/>
        <v>11599205</v>
      </c>
      <c r="H49" s="41"/>
      <c r="I49" s="56"/>
      <c r="K49" s="123"/>
      <c r="M49" s="123"/>
    </row>
    <row r="50" spans="1:13">
      <c r="A50" s="42">
        <v>342</v>
      </c>
      <c r="B50" s="43" t="s">
        <v>45</v>
      </c>
      <c r="C50" s="122">
        <v>131895322</v>
      </c>
      <c r="D50" s="122">
        <v>4096839</v>
      </c>
      <c r="E50" s="122"/>
      <c r="F50" s="122"/>
      <c r="G50" s="122">
        <f t="shared" si="1"/>
        <v>135992161</v>
      </c>
      <c r="H50" s="41"/>
      <c r="I50" s="56"/>
      <c r="K50" s="123"/>
      <c r="M50" s="123"/>
    </row>
    <row r="51" spans="1:13">
      <c r="A51" s="42">
        <v>343</v>
      </c>
      <c r="B51" s="43" t="s">
        <v>46</v>
      </c>
      <c r="C51" s="122">
        <v>7526117</v>
      </c>
      <c r="D51" s="122">
        <v>238705</v>
      </c>
      <c r="E51" s="122"/>
      <c r="F51" s="122"/>
      <c r="G51" s="122">
        <f t="shared" si="1"/>
        <v>7764822</v>
      </c>
      <c r="H51" s="41"/>
      <c r="I51" s="56"/>
      <c r="K51" s="123"/>
      <c r="M51" s="123"/>
    </row>
    <row r="52" spans="1:13">
      <c r="A52" s="42">
        <v>344</v>
      </c>
      <c r="B52" s="43" t="s">
        <v>47</v>
      </c>
      <c r="C52" s="122">
        <v>35968497</v>
      </c>
      <c r="D52" s="122">
        <v>1118911</v>
      </c>
      <c r="E52" s="122"/>
      <c r="F52" s="122"/>
      <c r="G52" s="122">
        <f t="shared" si="1"/>
        <v>37087408</v>
      </c>
      <c r="H52" s="41"/>
      <c r="I52" s="56"/>
      <c r="K52" s="123"/>
      <c r="M52" s="123"/>
    </row>
    <row r="53" spans="1:13">
      <c r="A53" s="42">
        <v>345</v>
      </c>
      <c r="B53" s="43" t="s">
        <v>48</v>
      </c>
      <c r="C53" s="122">
        <v>25446430</v>
      </c>
      <c r="D53" s="122">
        <v>799019</v>
      </c>
      <c r="E53" s="122"/>
      <c r="F53" s="122"/>
      <c r="G53" s="122">
        <f t="shared" si="1"/>
        <v>26245449</v>
      </c>
      <c r="H53" s="41"/>
      <c r="I53" s="56"/>
      <c r="K53" s="123"/>
      <c r="M53" s="123"/>
    </row>
    <row r="54" spans="1:13">
      <c r="A54" s="42">
        <v>346</v>
      </c>
      <c r="B54" s="43" t="s">
        <v>49</v>
      </c>
      <c r="C54" s="122">
        <v>23417586</v>
      </c>
      <c r="D54" s="122">
        <v>737853</v>
      </c>
      <c r="E54" s="122"/>
      <c r="F54" s="122"/>
      <c r="G54" s="122">
        <f t="shared" si="1"/>
        <v>24155439</v>
      </c>
      <c r="H54" s="41"/>
      <c r="I54" s="56"/>
      <c r="K54" s="123"/>
      <c r="M54" s="123"/>
    </row>
    <row r="55" spans="1:13">
      <c r="A55" s="42">
        <v>347</v>
      </c>
      <c r="B55" s="43" t="s">
        <v>50</v>
      </c>
      <c r="C55" s="122">
        <v>19265169</v>
      </c>
      <c r="D55" s="122">
        <v>606980</v>
      </c>
      <c r="E55" s="122"/>
      <c r="F55" s="122"/>
      <c r="G55" s="122">
        <f t="shared" si="1"/>
        <v>19872149</v>
      </c>
      <c r="H55" s="41"/>
      <c r="I55" s="56"/>
      <c r="K55" s="123"/>
      <c r="M55" s="123"/>
    </row>
    <row r="56" spans="1:13">
      <c r="A56" s="42">
        <v>348</v>
      </c>
      <c r="B56" s="43" t="s">
        <v>51</v>
      </c>
      <c r="C56" s="122">
        <v>67405187</v>
      </c>
      <c r="D56" s="122">
        <v>2105080</v>
      </c>
      <c r="E56" s="122"/>
      <c r="F56" s="122"/>
      <c r="G56" s="122">
        <f t="shared" si="1"/>
        <v>69510267</v>
      </c>
      <c r="H56" s="41"/>
      <c r="I56" s="56"/>
      <c r="K56" s="123"/>
      <c r="M56" s="123"/>
    </row>
    <row r="57" spans="1:13">
      <c r="A57" s="42">
        <v>349</v>
      </c>
      <c r="B57" s="43" t="s">
        <v>52</v>
      </c>
      <c r="C57" s="122">
        <v>31144272</v>
      </c>
      <c r="D57" s="122">
        <v>955584</v>
      </c>
      <c r="E57" s="122"/>
      <c r="F57" s="122"/>
      <c r="G57" s="122">
        <f t="shared" si="1"/>
        <v>32099856</v>
      </c>
      <c r="H57" s="41"/>
      <c r="I57" s="56"/>
      <c r="K57" s="123"/>
      <c r="M57" s="123"/>
    </row>
    <row r="58" spans="1:13">
      <c r="A58" s="42">
        <v>350</v>
      </c>
      <c r="B58" s="43" t="s">
        <v>53</v>
      </c>
      <c r="C58" s="122">
        <v>12188505</v>
      </c>
      <c r="D58" s="122">
        <v>384077</v>
      </c>
      <c r="E58" s="122"/>
      <c r="F58" s="122"/>
      <c r="G58" s="122">
        <f t="shared" si="1"/>
        <v>12572582</v>
      </c>
      <c r="H58" s="41"/>
      <c r="I58" s="56"/>
      <c r="K58" s="123"/>
      <c r="M58" s="123"/>
    </row>
    <row r="59" spans="1:13">
      <c r="A59" s="42">
        <v>351</v>
      </c>
      <c r="B59" s="43" t="s">
        <v>54</v>
      </c>
      <c r="C59" s="122">
        <v>109888891</v>
      </c>
      <c r="D59" s="122">
        <v>3458072</v>
      </c>
      <c r="E59" s="122"/>
      <c r="F59" s="122"/>
      <c r="G59" s="122">
        <f t="shared" si="1"/>
        <v>113346963</v>
      </c>
      <c r="H59" s="41"/>
      <c r="I59" s="56"/>
      <c r="K59" s="123"/>
      <c r="M59" s="123"/>
    </row>
    <row r="60" spans="1:13">
      <c r="A60" s="42">
        <v>352</v>
      </c>
      <c r="B60" s="43" t="s">
        <v>55</v>
      </c>
      <c r="C60" s="122">
        <v>22459295</v>
      </c>
      <c r="D60" s="122">
        <v>698844</v>
      </c>
      <c r="E60" s="122"/>
      <c r="F60" s="122"/>
      <c r="G60" s="122">
        <f t="shared" si="1"/>
        <v>23158139</v>
      </c>
      <c r="H60" s="41"/>
      <c r="I60" s="56"/>
      <c r="K60" s="123"/>
      <c r="M60" s="123"/>
    </row>
    <row r="61" spans="1:13">
      <c r="A61" s="42">
        <v>353</v>
      </c>
      <c r="B61" s="43" t="s">
        <v>56</v>
      </c>
      <c r="C61" s="122">
        <v>87838357</v>
      </c>
      <c r="D61" s="122">
        <v>2745290</v>
      </c>
      <c r="E61" s="122"/>
      <c r="F61" s="122"/>
      <c r="G61" s="122">
        <f t="shared" si="1"/>
        <v>90583647</v>
      </c>
      <c r="H61" s="41"/>
      <c r="I61" s="56"/>
      <c r="K61" s="123"/>
      <c r="M61" s="123"/>
    </row>
    <row r="62" spans="1:13">
      <c r="A62" s="42">
        <v>354</v>
      </c>
      <c r="B62" s="43" t="s">
        <v>57</v>
      </c>
      <c r="C62" s="122">
        <v>36456718</v>
      </c>
      <c r="D62" s="122">
        <v>1128200</v>
      </c>
      <c r="E62" s="122"/>
      <c r="F62" s="122"/>
      <c r="G62" s="122">
        <f t="shared" si="1"/>
        <v>37584918</v>
      </c>
      <c r="H62" s="41"/>
      <c r="I62" s="56"/>
      <c r="K62" s="123"/>
      <c r="M62" s="123"/>
    </row>
    <row r="63" spans="1:13">
      <c r="A63" s="42">
        <v>355</v>
      </c>
      <c r="B63" s="43" t="s">
        <v>58</v>
      </c>
      <c r="C63" s="122">
        <v>26117275</v>
      </c>
      <c r="D63" s="122">
        <v>809928</v>
      </c>
      <c r="E63" s="122"/>
      <c r="F63" s="122"/>
      <c r="G63" s="122">
        <f t="shared" si="1"/>
        <v>26927203</v>
      </c>
      <c r="H63" s="41"/>
      <c r="I63" s="56"/>
      <c r="K63" s="123"/>
      <c r="M63" s="123"/>
    </row>
    <row r="64" spans="1:13">
      <c r="A64" s="42">
        <v>356</v>
      </c>
      <c r="B64" s="43" t="s">
        <v>59</v>
      </c>
      <c r="C64" s="122">
        <v>34569163</v>
      </c>
      <c r="D64" s="122">
        <v>1067758</v>
      </c>
      <c r="E64" s="122"/>
      <c r="F64" s="122"/>
      <c r="G64" s="122">
        <f t="shared" si="1"/>
        <v>35636921</v>
      </c>
      <c r="H64" s="41"/>
      <c r="I64" s="56"/>
      <c r="K64" s="123"/>
      <c r="M64" s="123"/>
    </row>
    <row r="65" spans="1:13">
      <c r="A65" s="42">
        <v>357</v>
      </c>
      <c r="B65" s="43" t="s">
        <v>60</v>
      </c>
      <c r="C65" s="122">
        <v>70786666</v>
      </c>
      <c r="D65" s="122">
        <v>2204404</v>
      </c>
      <c r="E65" s="122"/>
      <c r="F65" s="122"/>
      <c r="G65" s="122">
        <f t="shared" si="1"/>
        <v>72991070</v>
      </c>
      <c r="H65" s="41"/>
      <c r="I65" s="56"/>
      <c r="K65" s="123"/>
      <c r="M65" s="123"/>
    </row>
    <row r="66" spans="1:13">
      <c r="A66" s="42">
        <v>358</v>
      </c>
      <c r="B66" s="43" t="s">
        <v>61</v>
      </c>
      <c r="C66" s="122">
        <v>379612704</v>
      </c>
      <c r="D66" s="122">
        <v>11864437</v>
      </c>
      <c r="E66" s="122"/>
      <c r="F66" s="122"/>
      <c r="G66" s="122">
        <f t="shared" si="1"/>
        <v>391477141</v>
      </c>
      <c r="H66" s="41"/>
      <c r="I66" s="56"/>
      <c r="K66" s="123"/>
      <c r="M66" s="123"/>
    </row>
    <row r="67" spans="1:13">
      <c r="A67" s="42">
        <v>359</v>
      </c>
      <c r="B67" s="43" t="s">
        <v>62</v>
      </c>
      <c r="C67" s="43">
        <v>0</v>
      </c>
      <c r="D67" s="122"/>
      <c r="E67" s="122">
        <v>115078230</v>
      </c>
      <c r="F67" s="122">
        <v>57178169</v>
      </c>
      <c r="G67" s="122">
        <f t="shared" si="1"/>
        <v>172256399</v>
      </c>
      <c r="H67" s="41"/>
      <c r="I67" s="56"/>
      <c r="K67" s="123"/>
      <c r="M67" s="123"/>
    </row>
    <row r="68" spans="1:13" ht="4.9000000000000004" customHeight="1">
      <c r="A68" s="44"/>
      <c r="B68" s="44"/>
      <c r="C68" s="44"/>
      <c r="D68" s="44"/>
      <c r="E68" s="44"/>
      <c r="F68" s="44"/>
      <c r="G68" s="44"/>
      <c r="I68" s="56"/>
      <c r="M68" s="123"/>
    </row>
    <row r="69" spans="1:13">
      <c r="A69" s="45"/>
      <c r="B69" s="46" t="s">
        <v>63</v>
      </c>
      <c r="C69" s="47">
        <f>SUM(C9:C68)</f>
        <v>3791472387</v>
      </c>
      <c r="D69" s="47">
        <f>SUM(D9:D68)</f>
        <v>118220557</v>
      </c>
      <c r="E69" s="47">
        <f t="shared" ref="E69:F69" si="2">SUM(E9:E68)</f>
        <v>115078230</v>
      </c>
      <c r="F69" s="47">
        <f t="shared" si="2"/>
        <v>57178169</v>
      </c>
      <c r="G69" s="47">
        <f>SUM(G9:G67)</f>
        <v>4081949343</v>
      </c>
      <c r="H69" s="41"/>
      <c r="I69" s="56"/>
    </row>
    <row r="70" spans="1:13">
      <c r="A70" s="44"/>
      <c r="B70" s="44"/>
      <c r="C70" s="48"/>
      <c r="D70" s="44"/>
      <c r="E70" s="44"/>
      <c r="F70" s="44"/>
      <c r="G70" s="44"/>
      <c r="H70" s="53"/>
      <c r="I70" s="56"/>
    </row>
    <row r="71" spans="1:13">
      <c r="C71" s="49"/>
      <c r="G71" s="41"/>
      <c r="I71" s="56"/>
    </row>
    <row r="72" spans="1:13">
      <c r="I72" s="56"/>
    </row>
    <row r="73" spans="1:13">
      <c r="I73" s="56"/>
    </row>
  </sheetData>
  <mergeCells count="5">
    <mergeCell ref="A5:G5"/>
    <mergeCell ref="A1:G1"/>
    <mergeCell ref="A2:G2"/>
    <mergeCell ref="A3:G3"/>
    <mergeCell ref="A8:G8"/>
  </mergeCells>
  <printOptions horizontalCentered="1" verticalCentered="1"/>
  <pageMargins left="0.55118110236220474" right="0.31496062992125984" top="0.19685039370078741" bottom="0.31496062992125984" header="0" footer="0"/>
  <pageSetup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21"/>
  <sheetViews>
    <sheetView showGridLines="0" topLeftCell="D1" zoomScaleNormal="100" workbookViewId="0">
      <selection activeCell="A5" sqref="A5:U5"/>
    </sheetView>
  </sheetViews>
  <sheetFormatPr baseColWidth="10" defaultRowHeight="12.75"/>
  <cols>
    <col min="1" max="1" width="5.85546875" style="1" bestFit="1" customWidth="1"/>
    <col min="2" max="2" width="29.5703125" style="1" customWidth="1"/>
    <col min="3" max="3" width="12.140625" style="29" customWidth="1"/>
    <col min="4" max="4" width="14.42578125" style="1" customWidth="1"/>
    <col min="5" max="5" width="12.140625" style="24" customWidth="1"/>
    <col min="6" max="6" width="14.42578125" style="1" customWidth="1"/>
    <col min="7" max="7" width="12.140625" style="24" customWidth="1"/>
    <col min="8" max="8" width="14.42578125" style="1" customWidth="1"/>
    <col min="9" max="9" width="12.140625" style="135" customWidth="1"/>
    <col min="10" max="10" width="14.42578125" style="1" customWidth="1"/>
    <col min="11" max="11" width="12.140625" style="24" customWidth="1"/>
    <col min="12" max="12" width="14.42578125" style="1" customWidth="1"/>
    <col min="13" max="13" width="12.140625" style="24" customWidth="1"/>
    <col min="14" max="20" width="14.42578125" style="1" customWidth="1"/>
    <col min="21" max="21" width="15.42578125" style="1" customWidth="1"/>
    <col min="22" max="228" width="10.85546875" style="1"/>
    <col min="229" max="229" width="6.85546875" style="1" customWidth="1"/>
    <col min="230" max="230" width="29.5703125" style="1" customWidth="1"/>
    <col min="231" max="231" width="16.140625" style="1" customWidth="1"/>
    <col min="232" max="232" width="12.140625" style="1" customWidth="1"/>
    <col min="233" max="233" width="21.42578125" style="1" customWidth="1"/>
    <col min="234" max="234" width="16" style="1" customWidth="1"/>
    <col min="235" max="235" width="15.85546875" style="1" customWidth="1"/>
    <col min="236" max="237" width="0" style="1" hidden="1" customWidth="1"/>
    <col min="238" max="484" width="10.85546875" style="1"/>
    <col min="485" max="485" width="6.85546875" style="1" customWidth="1"/>
    <col min="486" max="486" width="29.5703125" style="1" customWidth="1"/>
    <col min="487" max="487" width="16.140625" style="1" customWidth="1"/>
    <col min="488" max="488" width="12.140625" style="1" customWidth="1"/>
    <col min="489" max="489" width="21.42578125" style="1" customWidth="1"/>
    <col min="490" max="490" width="16" style="1" customWidth="1"/>
    <col min="491" max="491" width="15.85546875" style="1" customWidth="1"/>
    <col min="492" max="493" width="0" style="1" hidden="1" customWidth="1"/>
    <col min="494" max="740" width="10.85546875" style="1"/>
    <col min="741" max="741" width="6.85546875" style="1" customWidth="1"/>
    <col min="742" max="742" width="29.5703125" style="1" customWidth="1"/>
    <col min="743" max="743" width="16.140625" style="1" customWidth="1"/>
    <col min="744" max="744" width="12.140625" style="1" customWidth="1"/>
    <col min="745" max="745" width="21.42578125" style="1" customWidth="1"/>
    <col min="746" max="746" width="16" style="1" customWidth="1"/>
    <col min="747" max="747" width="15.85546875" style="1" customWidth="1"/>
    <col min="748" max="749" width="0" style="1" hidden="1" customWidth="1"/>
    <col min="750" max="996" width="10.85546875" style="1"/>
    <col min="997" max="997" width="6.85546875" style="1" customWidth="1"/>
    <col min="998" max="998" width="29.5703125" style="1" customWidth="1"/>
    <col min="999" max="999" width="16.140625" style="1" customWidth="1"/>
    <col min="1000" max="1000" width="12.140625" style="1" customWidth="1"/>
    <col min="1001" max="1001" width="21.42578125" style="1" customWidth="1"/>
    <col min="1002" max="1002" width="16" style="1" customWidth="1"/>
    <col min="1003" max="1003" width="15.85546875" style="1" customWidth="1"/>
    <col min="1004" max="1005" width="0" style="1" hidden="1" customWidth="1"/>
    <col min="1006" max="1252" width="10.85546875" style="1"/>
    <col min="1253" max="1253" width="6.85546875" style="1" customWidth="1"/>
    <col min="1254" max="1254" width="29.5703125" style="1" customWidth="1"/>
    <col min="1255" max="1255" width="16.140625" style="1" customWidth="1"/>
    <col min="1256" max="1256" width="12.140625" style="1" customWidth="1"/>
    <col min="1257" max="1257" width="21.42578125" style="1" customWidth="1"/>
    <col min="1258" max="1258" width="16" style="1" customWidth="1"/>
    <col min="1259" max="1259" width="15.85546875" style="1" customWidth="1"/>
    <col min="1260" max="1261" width="0" style="1" hidden="1" customWidth="1"/>
    <col min="1262" max="1508" width="10.85546875" style="1"/>
    <col min="1509" max="1509" width="6.85546875" style="1" customWidth="1"/>
    <col min="1510" max="1510" width="29.5703125" style="1" customWidth="1"/>
    <col min="1511" max="1511" width="16.140625" style="1" customWidth="1"/>
    <col min="1512" max="1512" width="12.140625" style="1" customWidth="1"/>
    <col min="1513" max="1513" width="21.42578125" style="1" customWidth="1"/>
    <col min="1514" max="1514" width="16" style="1" customWidth="1"/>
    <col min="1515" max="1515" width="15.85546875" style="1" customWidth="1"/>
    <col min="1516" max="1517" width="0" style="1" hidden="1" customWidth="1"/>
    <col min="1518" max="1764" width="10.85546875" style="1"/>
    <col min="1765" max="1765" width="6.85546875" style="1" customWidth="1"/>
    <col min="1766" max="1766" width="29.5703125" style="1" customWidth="1"/>
    <col min="1767" max="1767" width="16.140625" style="1" customWidth="1"/>
    <col min="1768" max="1768" width="12.140625" style="1" customWidth="1"/>
    <col min="1769" max="1769" width="21.42578125" style="1" customWidth="1"/>
    <col min="1770" max="1770" width="16" style="1" customWidth="1"/>
    <col min="1771" max="1771" width="15.85546875" style="1" customWidth="1"/>
    <col min="1772" max="1773" width="0" style="1" hidden="1" customWidth="1"/>
    <col min="1774" max="2020" width="10.85546875" style="1"/>
    <col min="2021" max="2021" width="6.85546875" style="1" customWidth="1"/>
    <col min="2022" max="2022" width="29.5703125" style="1" customWidth="1"/>
    <col min="2023" max="2023" width="16.140625" style="1" customWidth="1"/>
    <col min="2024" max="2024" width="12.140625" style="1" customWidth="1"/>
    <col min="2025" max="2025" width="21.42578125" style="1" customWidth="1"/>
    <col min="2026" max="2026" width="16" style="1" customWidth="1"/>
    <col min="2027" max="2027" width="15.85546875" style="1" customWidth="1"/>
    <col min="2028" max="2029" width="0" style="1" hidden="1" customWidth="1"/>
    <col min="2030" max="2276" width="10.85546875" style="1"/>
    <col min="2277" max="2277" width="6.85546875" style="1" customWidth="1"/>
    <col min="2278" max="2278" width="29.5703125" style="1" customWidth="1"/>
    <col min="2279" max="2279" width="16.140625" style="1" customWidth="1"/>
    <col min="2280" max="2280" width="12.140625" style="1" customWidth="1"/>
    <col min="2281" max="2281" width="21.42578125" style="1" customWidth="1"/>
    <col min="2282" max="2282" width="16" style="1" customWidth="1"/>
    <col min="2283" max="2283" width="15.85546875" style="1" customWidth="1"/>
    <col min="2284" max="2285" width="0" style="1" hidden="1" customWidth="1"/>
    <col min="2286" max="2532" width="10.85546875" style="1"/>
    <col min="2533" max="2533" width="6.85546875" style="1" customWidth="1"/>
    <col min="2534" max="2534" width="29.5703125" style="1" customWidth="1"/>
    <col min="2535" max="2535" width="16.140625" style="1" customWidth="1"/>
    <col min="2536" max="2536" width="12.140625" style="1" customWidth="1"/>
    <col min="2537" max="2537" width="21.42578125" style="1" customWidth="1"/>
    <col min="2538" max="2538" width="16" style="1" customWidth="1"/>
    <col min="2539" max="2539" width="15.85546875" style="1" customWidth="1"/>
    <col min="2540" max="2541" width="0" style="1" hidden="1" customWidth="1"/>
    <col min="2542" max="2788" width="10.85546875" style="1"/>
    <col min="2789" max="2789" width="6.85546875" style="1" customWidth="1"/>
    <col min="2790" max="2790" width="29.5703125" style="1" customWidth="1"/>
    <col min="2791" max="2791" width="16.140625" style="1" customWidth="1"/>
    <col min="2792" max="2792" width="12.140625" style="1" customWidth="1"/>
    <col min="2793" max="2793" width="21.42578125" style="1" customWidth="1"/>
    <col min="2794" max="2794" width="16" style="1" customWidth="1"/>
    <col min="2795" max="2795" width="15.85546875" style="1" customWidth="1"/>
    <col min="2796" max="2797" width="0" style="1" hidden="1" customWidth="1"/>
    <col min="2798" max="3044" width="10.85546875" style="1"/>
    <col min="3045" max="3045" width="6.85546875" style="1" customWidth="1"/>
    <col min="3046" max="3046" width="29.5703125" style="1" customWidth="1"/>
    <col min="3047" max="3047" width="16.140625" style="1" customWidth="1"/>
    <col min="3048" max="3048" width="12.140625" style="1" customWidth="1"/>
    <col min="3049" max="3049" width="21.42578125" style="1" customWidth="1"/>
    <col min="3050" max="3050" width="16" style="1" customWidth="1"/>
    <col min="3051" max="3051" width="15.85546875" style="1" customWidth="1"/>
    <col min="3052" max="3053" width="0" style="1" hidden="1" customWidth="1"/>
    <col min="3054" max="3300" width="10.85546875" style="1"/>
    <col min="3301" max="3301" width="6.85546875" style="1" customWidth="1"/>
    <col min="3302" max="3302" width="29.5703125" style="1" customWidth="1"/>
    <col min="3303" max="3303" width="16.140625" style="1" customWidth="1"/>
    <col min="3304" max="3304" width="12.140625" style="1" customWidth="1"/>
    <col min="3305" max="3305" width="21.42578125" style="1" customWidth="1"/>
    <col min="3306" max="3306" width="16" style="1" customWidth="1"/>
    <col min="3307" max="3307" width="15.85546875" style="1" customWidth="1"/>
    <col min="3308" max="3309" width="0" style="1" hidden="1" customWidth="1"/>
    <col min="3310" max="3556" width="10.85546875" style="1"/>
    <col min="3557" max="3557" width="6.85546875" style="1" customWidth="1"/>
    <col min="3558" max="3558" width="29.5703125" style="1" customWidth="1"/>
    <col min="3559" max="3559" width="16.140625" style="1" customWidth="1"/>
    <col min="3560" max="3560" width="12.140625" style="1" customWidth="1"/>
    <col min="3561" max="3561" width="21.42578125" style="1" customWidth="1"/>
    <col min="3562" max="3562" width="16" style="1" customWidth="1"/>
    <col min="3563" max="3563" width="15.85546875" style="1" customWidth="1"/>
    <col min="3564" max="3565" width="0" style="1" hidden="1" customWidth="1"/>
    <col min="3566" max="3812" width="10.85546875" style="1"/>
    <col min="3813" max="3813" width="6.85546875" style="1" customWidth="1"/>
    <col min="3814" max="3814" width="29.5703125" style="1" customWidth="1"/>
    <col min="3815" max="3815" width="16.140625" style="1" customWidth="1"/>
    <col min="3816" max="3816" width="12.140625" style="1" customWidth="1"/>
    <col min="3817" max="3817" width="21.42578125" style="1" customWidth="1"/>
    <col min="3818" max="3818" width="16" style="1" customWidth="1"/>
    <col min="3819" max="3819" width="15.85546875" style="1" customWidth="1"/>
    <col min="3820" max="3821" width="0" style="1" hidden="1" customWidth="1"/>
    <col min="3822" max="4068" width="10.85546875" style="1"/>
    <col min="4069" max="4069" width="6.85546875" style="1" customWidth="1"/>
    <col min="4070" max="4070" width="29.5703125" style="1" customWidth="1"/>
    <col min="4071" max="4071" width="16.140625" style="1" customWidth="1"/>
    <col min="4072" max="4072" width="12.140625" style="1" customWidth="1"/>
    <col min="4073" max="4073" width="21.42578125" style="1" customWidth="1"/>
    <col min="4074" max="4074" width="16" style="1" customWidth="1"/>
    <col min="4075" max="4075" width="15.85546875" style="1" customWidth="1"/>
    <col min="4076" max="4077" width="0" style="1" hidden="1" customWidth="1"/>
    <col min="4078" max="4324" width="10.85546875" style="1"/>
    <col min="4325" max="4325" width="6.85546875" style="1" customWidth="1"/>
    <col min="4326" max="4326" width="29.5703125" style="1" customWidth="1"/>
    <col min="4327" max="4327" width="16.140625" style="1" customWidth="1"/>
    <col min="4328" max="4328" width="12.140625" style="1" customWidth="1"/>
    <col min="4329" max="4329" width="21.42578125" style="1" customWidth="1"/>
    <col min="4330" max="4330" width="16" style="1" customWidth="1"/>
    <col min="4331" max="4331" width="15.85546875" style="1" customWidth="1"/>
    <col min="4332" max="4333" width="0" style="1" hidden="1" customWidth="1"/>
    <col min="4334" max="4580" width="10.85546875" style="1"/>
    <col min="4581" max="4581" width="6.85546875" style="1" customWidth="1"/>
    <col min="4582" max="4582" width="29.5703125" style="1" customWidth="1"/>
    <col min="4583" max="4583" width="16.140625" style="1" customWidth="1"/>
    <col min="4584" max="4584" width="12.140625" style="1" customWidth="1"/>
    <col min="4585" max="4585" width="21.42578125" style="1" customWidth="1"/>
    <col min="4586" max="4586" width="16" style="1" customWidth="1"/>
    <col min="4587" max="4587" width="15.85546875" style="1" customWidth="1"/>
    <col min="4588" max="4589" width="0" style="1" hidden="1" customWidth="1"/>
    <col min="4590" max="4836" width="10.85546875" style="1"/>
    <col min="4837" max="4837" width="6.85546875" style="1" customWidth="1"/>
    <col min="4838" max="4838" width="29.5703125" style="1" customWidth="1"/>
    <col min="4839" max="4839" width="16.140625" style="1" customWidth="1"/>
    <col min="4840" max="4840" width="12.140625" style="1" customWidth="1"/>
    <col min="4841" max="4841" width="21.42578125" style="1" customWidth="1"/>
    <col min="4842" max="4842" width="16" style="1" customWidth="1"/>
    <col min="4843" max="4843" width="15.85546875" style="1" customWidth="1"/>
    <col min="4844" max="4845" width="0" style="1" hidden="1" customWidth="1"/>
    <col min="4846" max="5092" width="10.85546875" style="1"/>
    <col min="5093" max="5093" width="6.85546875" style="1" customWidth="1"/>
    <col min="5094" max="5094" width="29.5703125" style="1" customWidth="1"/>
    <col min="5095" max="5095" width="16.140625" style="1" customWidth="1"/>
    <col min="5096" max="5096" width="12.140625" style="1" customWidth="1"/>
    <col min="5097" max="5097" width="21.42578125" style="1" customWidth="1"/>
    <col min="5098" max="5098" width="16" style="1" customWidth="1"/>
    <col min="5099" max="5099" width="15.85546875" style="1" customWidth="1"/>
    <col min="5100" max="5101" width="0" style="1" hidden="1" customWidth="1"/>
    <col min="5102" max="5348" width="10.85546875" style="1"/>
    <col min="5349" max="5349" width="6.85546875" style="1" customWidth="1"/>
    <col min="5350" max="5350" width="29.5703125" style="1" customWidth="1"/>
    <col min="5351" max="5351" width="16.140625" style="1" customWidth="1"/>
    <col min="5352" max="5352" width="12.140625" style="1" customWidth="1"/>
    <col min="5353" max="5353" width="21.42578125" style="1" customWidth="1"/>
    <col min="5354" max="5354" width="16" style="1" customWidth="1"/>
    <col min="5355" max="5355" width="15.85546875" style="1" customWidth="1"/>
    <col min="5356" max="5357" width="0" style="1" hidden="1" customWidth="1"/>
    <col min="5358" max="5604" width="10.85546875" style="1"/>
    <col min="5605" max="5605" width="6.85546875" style="1" customWidth="1"/>
    <col min="5606" max="5606" width="29.5703125" style="1" customWidth="1"/>
    <col min="5607" max="5607" width="16.140625" style="1" customWidth="1"/>
    <col min="5608" max="5608" width="12.140625" style="1" customWidth="1"/>
    <col min="5609" max="5609" width="21.42578125" style="1" customWidth="1"/>
    <col min="5610" max="5610" width="16" style="1" customWidth="1"/>
    <col min="5611" max="5611" width="15.85546875" style="1" customWidth="1"/>
    <col min="5612" max="5613" width="0" style="1" hidden="1" customWidth="1"/>
    <col min="5614" max="5860" width="10.85546875" style="1"/>
    <col min="5861" max="5861" width="6.85546875" style="1" customWidth="1"/>
    <col min="5862" max="5862" width="29.5703125" style="1" customWidth="1"/>
    <col min="5863" max="5863" width="16.140625" style="1" customWidth="1"/>
    <col min="5864" max="5864" width="12.140625" style="1" customWidth="1"/>
    <col min="5865" max="5865" width="21.42578125" style="1" customWidth="1"/>
    <col min="5866" max="5866" width="16" style="1" customWidth="1"/>
    <col min="5867" max="5867" width="15.85546875" style="1" customWidth="1"/>
    <col min="5868" max="5869" width="0" style="1" hidden="1" customWidth="1"/>
    <col min="5870" max="6116" width="10.85546875" style="1"/>
    <col min="6117" max="6117" width="6.85546875" style="1" customWidth="1"/>
    <col min="6118" max="6118" width="29.5703125" style="1" customWidth="1"/>
    <col min="6119" max="6119" width="16.140625" style="1" customWidth="1"/>
    <col min="6120" max="6120" width="12.140625" style="1" customWidth="1"/>
    <col min="6121" max="6121" width="21.42578125" style="1" customWidth="1"/>
    <col min="6122" max="6122" width="16" style="1" customWidth="1"/>
    <col min="6123" max="6123" width="15.85546875" style="1" customWidth="1"/>
    <col min="6124" max="6125" width="0" style="1" hidden="1" customWidth="1"/>
    <col min="6126" max="6372" width="10.85546875" style="1"/>
    <col min="6373" max="6373" width="6.85546875" style="1" customWidth="1"/>
    <col min="6374" max="6374" width="29.5703125" style="1" customWidth="1"/>
    <col min="6375" max="6375" width="16.140625" style="1" customWidth="1"/>
    <col min="6376" max="6376" width="12.140625" style="1" customWidth="1"/>
    <col min="6377" max="6377" width="21.42578125" style="1" customWidth="1"/>
    <col min="6378" max="6378" width="16" style="1" customWidth="1"/>
    <col min="6379" max="6379" width="15.85546875" style="1" customWidth="1"/>
    <col min="6380" max="6381" width="0" style="1" hidden="1" customWidth="1"/>
    <col min="6382" max="6628" width="10.85546875" style="1"/>
    <col min="6629" max="6629" width="6.85546875" style="1" customWidth="1"/>
    <col min="6630" max="6630" width="29.5703125" style="1" customWidth="1"/>
    <col min="6631" max="6631" width="16.140625" style="1" customWidth="1"/>
    <col min="6632" max="6632" width="12.140625" style="1" customWidth="1"/>
    <col min="6633" max="6633" width="21.42578125" style="1" customWidth="1"/>
    <col min="6634" max="6634" width="16" style="1" customWidth="1"/>
    <col min="6635" max="6635" width="15.85546875" style="1" customWidth="1"/>
    <col min="6636" max="6637" width="0" style="1" hidden="1" customWidth="1"/>
    <col min="6638" max="6884" width="10.85546875" style="1"/>
    <col min="6885" max="6885" width="6.85546875" style="1" customWidth="1"/>
    <col min="6886" max="6886" width="29.5703125" style="1" customWidth="1"/>
    <col min="6887" max="6887" width="16.140625" style="1" customWidth="1"/>
    <col min="6888" max="6888" width="12.140625" style="1" customWidth="1"/>
    <col min="6889" max="6889" width="21.42578125" style="1" customWidth="1"/>
    <col min="6890" max="6890" width="16" style="1" customWidth="1"/>
    <col min="6891" max="6891" width="15.85546875" style="1" customWidth="1"/>
    <col min="6892" max="6893" width="0" style="1" hidden="1" customWidth="1"/>
    <col min="6894" max="7140" width="10.85546875" style="1"/>
    <col min="7141" max="7141" width="6.85546875" style="1" customWidth="1"/>
    <col min="7142" max="7142" width="29.5703125" style="1" customWidth="1"/>
    <col min="7143" max="7143" width="16.140625" style="1" customWidth="1"/>
    <col min="7144" max="7144" width="12.140625" style="1" customWidth="1"/>
    <col min="7145" max="7145" width="21.42578125" style="1" customWidth="1"/>
    <col min="7146" max="7146" width="16" style="1" customWidth="1"/>
    <col min="7147" max="7147" width="15.85546875" style="1" customWidth="1"/>
    <col min="7148" max="7149" width="0" style="1" hidden="1" customWidth="1"/>
    <col min="7150" max="7396" width="10.85546875" style="1"/>
    <col min="7397" max="7397" width="6.85546875" style="1" customWidth="1"/>
    <col min="7398" max="7398" width="29.5703125" style="1" customWidth="1"/>
    <col min="7399" max="7399" width="16.140625" style="1" customWidth="1"/>
    <col min="7400" max="7400" width="12.140625" style="1" customWidth="1"/>
    <col min="7401" max="7401" width="21.42578125" style="1" customWidth="1"/>
    <col min="7402" max="7402" width="16" style="1" customWidth="1"/>
    <col min="7403" max="7403" width="15.85546875" style="1" customWidth="1"/>
    <col min="7404" max="7405" width="0" style="1" hidden="1" customWidth="1"/>
    <col min="7406" max="7652" width="10.85546875" style="1"/>
    <col min="7653" max="7653" width="6.85546875" style="1" customWidth="1"/>
    <col min="7654" max="7654" width="29.5703125" style="1" customWidth="1"/>
    <col min="7655" max="7655" width="16.140625" style="1" customWidth="1"/>
    <col min="7656" max="7656" width="12.140625" style="1" customWidth="1"/>
    <col min="7657" max="7657" width="21.42578125" style="1" customWidth="1"/>
    <col min="7658" max="7658" width="16" style="1" customWidth="1"/>
    <col min="7659" max="7659" width="15.85546875" style="1" customWidth="1"/>
    <col min="7660" max="7661" width="0" style="1" hidden="1" customWidth="1"/>
    <col min="7662" max="7908" width="10.85546875" style="1"/>
    <col min="7909" max="7909" width="6.85546875" style="1" customWidth="1"/>
    <col min="7910" max="7910" width="29.5703125" style="1" customWidth="1"/>
    <col min="7911" max="7911" width="16.140625" style="1" customWidth="1"/>
    <col min="7912" max="7912" width="12.140625" style="1" customWidth="1"/>
    <col min="7913" max="7913" width="21.42578125" style="1" customWidth="1"/>
    <col min="7914" max="7914" width="16" style="1" customWidth="1"/>
    <col min="7915" max="7915" width="15.85546875" style="1" customWidth="1"/>
    <col min="7916" max="7917" width="0" style="1" hidden="1" customWidth="1"/>
    <col min="7918" max="8164" width="10.85546875" style="1"/>
    <col min="8165" max="8165" width="6.85546875" style="1" customWidth="1"/>
    <col min="8166" max="8166" width="29.5703125" style="1" customWidth="1"/>
    <col min="8167" max="8167" width="16.140625" style="1" customWidth="1"/>
    <col min="8168" max="8168" width="12.140625" style="1" customWidth="1"/>
    <col min="8169" max="8169" width="21.42578125" style="1" customWidth="1"/>
    <col min="8170" max="8170" width="16" style="1" customWidth="1"/>
    <col min="8171" max="8171" width="15.85546875" style="1" customWidth="1"/>
    <col min="8172" max="8173" width="0" style="1" hidden="1" customWidth="1"/>
    <col min="8174" max="8420" width="10.85546875" style="1"/>
    <col min="8421" max="8421" width="6.85546875" style="1" customWidth="1"/>
    <col min="8422" max="8422" width="29.5703125" style="1" customWidth="1"/>
    <col min="8423" max="8423" width="16.140625" style="1" customWidth="1"/>
    <col min="8424" max="8424" width="12.140625" style="1" customWidth="1"/>
    <col min="8425" max="8425" width="21.42578125" style="1" customWidth="1"/>
    <col min="8426" max="8426" width="16" style="1" customWidth="1"/>
    <col min="8427" max="8427" width="15.85546875" style="1" customWidth="1"/>
    <col min="8428" max="8429" width="0" style="1" hidden="1" customWidth="1"/>
    <col min="8430" max="8676" width="10.85546875" style="1"/>
    <col min="8677" max="8677" width="6.85546875" style="1" customWidth="1"/>
    <col min="8678" max="8678" width="29.5703125" style="1" customWidth="1"/>
    <col min="8679" max="8679" width="16.140625" style="1" customWidth="1"/>
    <col min="8680" max="8680" width="12.140625" style="1" customWidth="1"/>
    <col min="8681" max="8681" width="21.42578125" style="1" customWidth="1"/>
    <col min="8682" max="8682" width="16" style="1" customWidth="1"/>
    <col min="8683" max="8683" width="15.85546875" style="1" customWidth="1"/>
    <col min="8684" max="8685" width="0" style="1" hidden="1" customWidth="1"/>
    <col min="8686" max="8932" width="10.85546875" style="1"/>
    <col min="8933" max="8933" width="6.85546875" style="1" customWidth="1"/>
    <col min="8934" max="8934" width="29.5703125" style="1" customWidth="1"/>
    <col min="8935" max="8935" width="16.140625" style="1" customWidth="1"/>
    <col min="8936" max="8936" width="12.140625" style="1" customWidth="1"/>
    <col min="8937" max="8937" width="21.42578125" style="1" customWidth="1"/>
    <col min="8938" max="8938" width="16" style="1" customWidth="1"/>
    <col min="8939" max="8939" width="15.85546875" style="1" customWidth="1"/>
    <col min="8940" max="8941" width="0" style="1" hidden="1" customWidth="1"/>
    <col min="8942" max="9188" width="10.85546875" style="1"/>
    <col min="9189" max="9189" width="6.85546875" style="1" customWidth="1"/>
    <col min="9190" max="9190" width="29.5703125" style="1" customWidth="1"/>
    <col min="9191" max="9191" width="16.140625" style="1" customWidth="1"/>
    <col min="9192" max="9192" width="12.140625" style="1" customWidth="1"/>
    <col min="9193" max="9193" width="21.42578125" style="1" customWidth="1"/>
    <col min="9194" max="9194" width="16" style="1" customWidth="1"/>
    <col min="9195" max="9195" width="15.85546875" style="1" customWidth="1"/>
    <col min="9196" max="9197" width="0" style="1" hidden="1" customWidth="1"/>
    <col min="9198" max="9444" width="10.85546875" style="1"/>
    <col min="9445" max="9445" width="6.85546875" style="1" customWidth="1"/>
    <col min="9446" max="9446" width="29.5703125" style="1" customWidth="1"/>
    <col min="9447" max="9447" width="16.140625" style="1" customWidth="1"/>
    <col min="9448" max="9448" width="12.140625" style="1" customWidth="1"/>
    <col min="9449" max="9449" width="21.42578125" style="1" customWidth="1"/>
    <col min="9450" max="9450" width="16" style="1" customWidth="1"/>
    <col min="9451" max="9451" width="15.85546875" style="1" customWidth="1"/>
    <col min="9452" max="9453" width="0" style="1" hidden="1" customWidth="1"/>
    <col min="9454" max="9700" width="10.85546875" style="1"/>
    <col min="9701" max="9701" width="6.85546875" style="1" customWidth="1"/>
    <col min="9702" max="9702" width="29.5703125" style="1" customWidth="1"/>
    <col min="9703" max="9703" width="16.140625" style="1" customWidth="1"/>
    <col min="9704" max="9704" width="12.140625" style="1" customWidth="1"/>
    <col min="9705" max="9705" width="21.42578125" style="1" customWidth="1"/>
    <col min="9706" max="9706" width="16" style="1" customWidth="1"/>
    <col min="9707" max="9707" width="15.85546875" style="1" customWidth="1"/>
    <col min="9708" max="9709" width="0" style="1" hidden="1" customWidth="1"/>
    <col min="9710" max="9956" width="10.85546875" style="1"/>
    <col min="9957" max="9957" width="6.85546875" style="1" customWidth="1"/>
    <col min="9958" max="9958" width="29.5703125" style="1" customWidth="1"/>
    <col min="9959" max="9959" width="16.140625" style="1" customWidth="1"/>
    <col min="9960" max="9960" width="12.140625" style="1" customWidth="1"/>
    <col min="9961" max="9961" width="21.42578125" style="1" customWidth="1"/>
    <col min="9962" max="9962" width="16" style="1" customWidth="1"/>
    <col min="9963" max="9963" width="15.85546875" style="1" customWidth="1"/>
    <col min="9964" max="9965" width="0" style="1" hidden="1" customWidth="1"/>
    <col min="9966" max="10212" width="10.85546875" style="1"/>
    <col min="10213" max="10213" width="6.85546875" style="1" customWidth="1"/>
    <col min="10214" max="10214" width="29.5703125" style="1" customWidth="1"/>
    <col min="10215" max="10215" width="16.140625" style="1" customWidth="1"/>
    <col min="10216" max="10216" width="12.140625" style="1" customWidth="1"/>
    <col min="10217" max="10217" width="21.42578125" style="1" customWidth="1"/>
    <col min="10218" max="10218" width="16" style="1" customWidth="1"/>
    <col min="10219" max="10219" width="15.85546875" style="1" customWidth="1"/>
    <col min="10220" max="10221" width="0" style="1" hidden="1" customWidth="1"/>
    <col min="10222" max="10468" width="10.85546875" style="1"/>
    <col min="10469" max="10469" width="6.85546875" style="1" customWidth="1"/>
    <col min="10470" max="10470" width="29.5703125" style="1" customWidth="1"/>
    <col min="10471" max="10471" width="16.140625" style="1" customWidth="1"/>
    <col min="10472" max="10472" width="12.140625" style="1" customWidth="1"/>
    <col min="10473" max="10473" width="21.42578125" style="1" customWidth="1"/>
    <col min="10474" max="10474" width="16" style="1" customWidth="1"/>
    <col min="10475" max="10475" width="15.85546875" style="1" customWidth="1"/>
    <col min="10476" max="10477" width="0" style="1" hidden="1" customWidth="1"/>
    <col min="10478" max="10724" width="10.85546875" style="1"/>
    <col min="10725" max="10725" width="6.85546875" style="1" customWidth="1"/>
    <col min="10726" max="10726" width="29.5703125" style="1" customWidth="1"/>
    <col min="10727" max="10727" width="16.140625" style="1" customWidth="1"/>
    <col min="10728" max="10728" width="12.140625" style="1" customWidth="1"/>
    <col min="10729" max="10729" width="21.42578125" style="1" customWidth="1"/>
    <col min="10730" max="10730" width="16" style="1" customWidth="1"/>
    <col min="10731" max="10731" width="15.85546875" style="1" customWidth="1"/>
    <col min="10732" max="10733" width="0" style="1" hidden="1" customWidth="1"/>
    <col min="10734" max="10980" width="10.85546875" style="1"/>
    <col min="10981" max="10981" width="6.85546875" style="1" customWidth="1"/>
    <col min="10982" max="10982" width="29.5703125" style="1" customWidth="1"/>
    <col min="10983" max="10983" width="16.140625" style="1" customWidth="1"/>
    <col min="10984" max="10984" width="12.140625" style="1" customWidth="1"/>
    <col min="10985" max="10985" width="21.42578125" style="1" customWidth="1"/>
    <col min="10986" max="10986" width="16" style="1" customWidth="1"/>
    <col min="10987" max="10987" width="15.85546875" style="1" customWidth="1"/>
    <col min="10988" max="10989" width="0" style="1" hidden="1" customWidth="1"/>
    <col min="10990" max="11236" width="10.85546875" style="1"/>
    <col min="11237" max="11237" width="6.85546875" style="1" customWidth="1"/>
    <col min="11238" max="11238" width="29.5703125" style="1" customWidth="1"/>
    <col min="11239" max="11239" width="16.140625" style="1" customWidth="1"/>
    <col min="11240" max="11240" width="12.140625" style="1" customWidth="1"/>
    <col min="11241" max="11241" width="21.42578125" style="1" customWidth="1"/>
    <col min="11242" max="11242" width="16" style="1" customWidth="1"/>
    <col min="11243" max="11243" width="15.85546875" style="1" customWidth="1"/>
    <col min="11244" max="11245" width="0" style="1" hidden="1" customWidth="1"/>
    <col min="11246" max="11492" width="10.85546875" style="1"/>
    <col min="11493" max="11493" width="6.85546875" style="1" customWidth="1"/>
    <col min="11494" max="11494" width="29.5703125" style="1" customWidth="1"/>
    <col min="11495" max="11495" width="16.140625" style="1" customWidth="1"/>
    <col min="11496" max="11496" width="12.140625" style="1" customWidth="1"/>
    <col min="11497" max="11497" width="21.42578125" style="1" customWidth="1"/>
    <col min="11498" max="11498" width="16" style="1" customWidth="1"/>
    <col min="11499" max="11499" width="15.85546875" style="1" customWidth="1"/>
    <col min="11500" max="11501" width="0" style="1" hidden="1" customWidth="1"/>
    <col min="11502" max="11748" width="10.85546875" style="1"/>
    <col min="11749" max="11749" width="6.85546875" style="1" customWidth="1"/>
    <col min="11750" max="11750" width="29.5703125" style="1" customWidth="1"/>
    <col min="11751" max="11751" width="16.140625" style="1" customWidth="1"/>
    <col min="11752" max="11752" width="12.140625" style="1" customWidth="1"/>
    <col min="11753" max="11753" width="21.42578125" style="1" customWidth="1"/>
    <col min="11754" max="11754" width="16" style="1" customWidth="1"/>
    <col min="11755" max="11755" width="15.85546875" style="1" customWidth="1"/>
    <col min="11756" max="11757" width="0" style="1" hidden="1" customWidth="1"/>
    <col min="11758" max="12004" width="10.85546875" style="1"/>
    <col min="12005" max="12005" width="6.85546875" style="1" customWidth="1"/>
    <col min="12006" max="12006" width="29.5703125" style="1" customWidth="1"/>
    <col min="12007" max="12007" width="16.140625" style="1" customWidth="1"/>
    <col min="12008" max="12008" width="12.140625" style="1" customWidth="1"/>
    <col min="12009" max="12009" width="21.42578125" style="1" customWidth="1"/>
    <col min="12010" max="12010" width="16" style="1" customWidth="1"/>
    <col min="12011" max="12011" width="15.85546875" style="1" customWidth="1"/>
    <col min="12012" max="12013" width="0" style="1" hidden="1" customWidth="1"/>
    <col min="12014" max="12260" width="10.85546875" style="1"/>
    <col min="12261" max="12261" width="6.85546875" style="1" customWidth="1"/>
    <col min="12262" max="12262" width="29.5703125" style="1" customWidth="1"/>
    <col min="12263" max="12263" width="16.140625" style="1" customWidth="1"/>
    <col min="12264" max="12264" width="12.140625" style="1" customWidth="1"/>
    <col min="12265" max="12265" width="21.42578125" style="1" customWidth="1"/>
    <col min="12266" max="12266" width="16" style="1" customWidth="1"/>
    <col min="12267" max="12267" width="15.85546875" style="1" customWidth="1"/>
    <col min="12268" max="12269" width="0" style="1" hidden="1" customWidth="1"/>
    <col min="12270" max="12516" width="10.85546875" style="1"/>
    <col min="12517" max="12517" width="6.85546875" style="1" customWidth="1"/>
    <col min="12518" max="12518" width="29.5703125" style="1" customWidth="1"/>
    <col min="12519" max="12519" width="16.140625" style="1" customWidth="1"/>
    <col min="12520" max="12520" width="12.140625" style="1" customWidth="1"/>
    <col min="12521" max="12521" width="21.42578125" style="1" customWidth="1"/>
    <col min="12522" max="12522" width="16" style="1" customWidth="1"/>
    <col min="12523" max="12523" width="15.85546875" style="1" customWidth="1"/>
    <col min="12524" max="12525" width="0" style="1" hidden="1" customWidth="1"/>
    <col min="12526" max="12772" width="10.85546875" style="1"/>
    <col min="12773" max="12773" width="6.85546875" style="1" customWidth="1"/>
    <col min="12774" max="12774" width="29.5703125" style="1" customWidth="1"/>
    <col min="12775" max="12775" width="16.140625" style="1" customWidth="1"/>
    <col min="12776" max="12776" width="12.140625" style="1" customWidth="1"/>
    <col min="12777" max="12777" width="21.42578125" style="1" customWidth="1"/>
    <col min="12778" max="12778" width="16" style="1" customWidth="1"/>
    <col min="12779" max="12779" width="15.85546875" style="1" customWidth="1"/>
    <col min="12780" max="12781" width="0" style="1" hidden="1" customWidth="1"/>
    <col min="12782" max="13028" width="10.85546875" style="1"/>
    <col min="13029" max="13029" width="6.85546875" style="1" customWidth="1"/>
    <col min="13030" max="13030" width="29.5703125" style="1" customWidth="1"/>
    <col min="13031" max="13031" width="16.140625" style="1" customWidth="1"/>
    <col min="13032" max="13032" width="12.140625" style="1" customWidth="1"/>
    <col min="13033" max="13033" width="21.42578125" style="1" customWidth="1"/>
    <col min="13034" max="13034" width="16" style="1" customWidth="1"/>
    <col min="13035" max="13035" width="15.85546875" style="1" customWidth="1"/>
    <col min="13036" max="13037" width="0" style="1" hidden="1" customWidth="1"/>
    <col min="13038" max="13284" width="10.85546875" style="1"/>
    <col min="13285" max="13285" width="6.85546875" style="1" customWidth="1"/>
    <col min="13286" max="13286" width="29.5703125" style="1" customWidth="1"/>
    <col min="13287" max="13287" width="16.140625" style="1" customWidth="1"/>
    <col min="13288" max="13288" width="12.140625" style="1" customWidth="1"/>
    <col min="13289" max="13289" width="21.42578125" style="1" customWidth="1"/>
    <col min="13290" max="13290" width="16" style="1" customWidth="1"/>
    <col min="13291" max="13291" width="15.85546875" style="1" customWidth="1"/>
    <col min="13292" max="13293" width="0" style="1" hidden="1" customWidth="1"/>
    <col min="13294" max="13540" width="10.85546875" style="1"/>
    <col min="13541" max="13541" width="6.85546875" style="1" customWidth="1"/>
    <col min="13542" max="13542" width="29.5703125" style="1" customWidth="1"/>
    <col min="13543" max="13543" width="16.140625" style="1" customWidth="1"/>
    <col min="13544" max="13544" width="12.140625" style="1" customWidth="1"/>
    <col min="13545" max="13545" width="21.42578125" style="1" customWidth="1"/>
    <col min="13546" max="13546" width="16" style="1" customWidth="1"/>
    <col min="13547" max="13547" width="15.85546875" style="1" customWidth="1"/>
    <col min="13548" max="13549" width="0" style="1" hidden="1" customWidth="1"/>
    <col min="13550" max="13796" width="10.85546875" style="1"/>
    <col min="13797" max="13797" width="6.85546875" style="1" customWidth="1"/>
    <col min="13798" max="13798" width="29.5703125" style="1" customWidth="1"/>
    <col min="13799" max="13799" width="16.140625" style="1" customWidth="1"/>
    <col min="13800" max="13800" width="12.140625" style="1" customWidth="1"/>
    <col min="13801" max="13801" width="21.42578125" style="1" customWidth="1"/>
    <col min="13802" max="13802" width="16" style="1" customWidth="1"/>
    <col min="13803" max="13803" width="15.85546875" style="1" customWidth="1"/>
    <col min="13804" max="13805" width="0" style="1" hidden="1" customWidth="1"/>
    <col min="13806" max="14052" width="10.85546875" style="1"/>
    <col min="14053" max="14053" width="6.85546875" style="1" customWidth="1"/>
    <col min="14054" max="14054" width="29.5703125" style="1" customWidth="1"/>
    <col min="14055" max="14055" width="16.140625" style="1" customWidth="1"/>
    <col min="14056" max="14056" width="12.140625" style="1" customWidth="1"/>
    <col min="14057" max="14057" width="21.42578125" style="1" customWidth="1"/>
    <col min="14058" max="14058" width="16" style="1" customWidth="1"/>
    <col min="14059" max="14059" width="15.85546875" style="1" customWidth="1"/>
    <col min="14060" max="14061" width="0" style="1" hidden="1" customWidth="1"/>
    <col min="14062" max="14308" width="10.85546875" style="1"/>
    <col min="14309" max="14309" width="6.85546875" style="1" customWidth="1"/>
    <col min="14310" max="14310" width="29.5703125" style="1" customWidth="1"/>
    <col min="14311" max="14311" width="16.140625" style="1" customWidth="1"/>
    <col min="14312" max="14312" width="12.140625" style="1" customWidth="1"/>
    <col min="14313" max="14313" width="21.42578125" style="1" customWidth="1"/>
    <col min="14314" max="14314" width="16" style="1" customWidth="1"/>
    <col min="14315" max="14315" width="15.85546875" style="1" customWidth="1"/>
    <col min="14316" max="14317" width="0" style="1" hidden="1" customWidth="1"/>
    <col min="14318" max="14564" width="10.85546875" style="1"/>
    <col min="14565" max="14565" width="6.85546875" style="1" customWidth="1"/>
    <col min="14566" max="14566" width="29.5703125" style="1" customWidth="1"/>
    <col min="14567" max="14567" width="16.140625" style="1" customWidth="1"/>
    <col min="14568" max="14568" width="12.140625" style="1" customWidth="1"/>
    <col min="14569" max="14569" width="21.42578125" style="1" customWidth="1"/>
    <col min="14570" max="14570" width="16" style="1" customWidth="1"/>
    <col min="14571" max="14571" width="15.85546875" style="1" customWidth="1"/>
    <col min="14572" max="14573" width="0" style="1" hidden="1" customWidth="1"/>
    <col min="14574" max="14820" width="10.85546875" style="1"/>
    <col min="14821" max="14821" width="6.85546875" style="1" customWidth="1"/>
    <col min="14822" max="14822" width="29.5703125" style="1" customWidth="1"/>
    <col min="14823" max="14823" width="16.140625" style="1" customWidth="1"/>
    <col min="14824" max="14824" width="12.140625" style="1" customWidth="1"/>
    <col min="14825" max="14825" width="21.42578125" style="1" customWidth="1"/>
    <col min="14826" max="14826" width="16" style="1" customWidth="1"/>
    <col min="14827" max="14827" width="15.85546875" style="1" customWidth="1"/>
    <col min="14828" max="14829" width="0" style="1" hidden="1" customWidth="1"/>
    <col min="14830" max="15076" width="10.85546875" style="1"/>
    <col min="15077" max="15077" width="6.85546875" style="1" customWidth="1"/>
    <col min="15078" max="15078" width="29.5703125" style="1" customWidth="1"/>
    <col min="15079" max="15079" width="16.140625" style="1" customWidth="1"/>
    <col min="15080" max="15080" width="12.140625" style="1" customWidth="1"/>
    <col min="15081" max="15081" width="21.42578125" style="1" customWidth="1"/>
    <col min="15082" max="15082" width="16" style="1" customWidth="1"/>
    <col min="15083" max="15083" width="15.85546875" style="1" customWidth="1"/>
    <col min="15084" max="15085" width="0" style="1" hidden="1" customWidth="1"/>
    <col min="15086" max="15332" width="10.85546875" style="1"/>
    <col min="15333" max="15333" width="6.85546875" style="1" customWidth="1"/>
    <col min="15334" max="15334" width="29.5703125" style="1" customWidth="1"/>
    <col min="15335" max="15335" width="16.140625" style="1" customWidth="1"/>
    <col min="15336" max="15336" width="12.140625" style="1" customWidth="1"/>
    <col min="15337" max="15337" width="21.42578125" style="1" customWidth="1"/>
    <col min="15338" max="15338" width="16" style="1" customWidth="1"/>
    <col min="15339" max="15339" width="15.85546875" style="1" customWidth="1"/>
    <col min="15340" max="15341" width="0" style="1" hidden="1" customWidth="1"/>
    <col min="15342" max="15588" width="10.85546875" style="1"/>
    <col min="15589" max="15589" width="6.85546875" style="1" customWidth="1"/>
    <col min="15590" max="15590" width="29.5703125" style="1" customWidth="1"/>
    <col min="15591" max="15591" width="16.140625" style="1" customWidth="1"/>
    <col min="15592" max="15592" width="12.140625" style="1" customWidth="1"/>
    <col min="15593" max="15593" width="21.42578125" style="1" customWidth="1"/>
    <col min="15594" max="15594" width="16" style="1" customWidth="1"/>
    <col min="15595" max="15595" width="15.85546875" style="1" customWidth="1"/>
    <col min="15596" max="15597" width="0" style="1" hidden="1" customWidth="1"/>
    <col min="15598" max="15844" width="10.85546875" style="1"/>
    <col min="15845" max="15845" width="6.85546875" style="1" customWidth="1"/>
    <col min="15846" max="15846" width="29.5703125" style="1" customWidth="1"/>
    <col min="15847" max="15847" width="16.140625" style="1" customWidth="1"/>
    <col min="15848" max="15848" width="12.140625" style="1" customWidth="1"/>
    <col min="15849" max="15849" width="21.42578125" style="1" customWidth="1"/>
    <col min="15850" max="15850" width="16" style="1" customWidth="1"/>
    <col min="15851" max="15851" width="15.85546875" style="1" customWidth="1"/>
    <col min="15852" max="15853" width="0" style="1" hidden="1" customWidth="1"/>
    <col min="15854" max="16100" width="10.85546875" style="1"/>
    <col min="16101" max="16101" width="6.85546875" style="1" customWidth="1"/>
    <col min="16102" max="16102" width="29.5703125" style="1" customWidth="1"/>
    <col min="16103" max="16103" width="16.140625" style="1" customWidth="1"/>
    <col min="16104" max="16104" width="12.140625" style="1" customWidth="1"/>
    <col min="16105" max="16105" width="21.42578125" style="1" customWidth="1"/>
    <col min="16106" max="16106" width="16" style="1" customWidth="1"/>
    <col min="16107" max="16107" width="15.85546875" style="1" customWidth="1"/>
    <col min="16108" max="16109" width="0" style="1" hidden="1" customWidth="1"/>
    <col min="16110" max="16378" width="10.85546875" style="1"/>
    <col min="16379" max="16384" width="10.85546875" style="1" customWidth="1"/>
  </cols>
  <sheetData>
    <row r="1" spans="1:23" ht="23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1:23" ht="21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1:23" ht="21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3" ht="7.5" customHeight="1">
      <c r="A4" s="2"/>
      <c r="B4" s="2"/>
      <c r="C4" s="2"/>
      <c r="D4" s="2"/>
      <c r="E4" s="2"/>
      <c r="F4" s="2"/>
      <c r="G4" s="2"/>
      <c r="H4" s="2"/>
      <c r="I4" s="127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s="3" customFormat="1" ht="18.600000000000001" customHeight="1">
      <c r="A5" s="153" t="s">
        <v>172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</row>
    <row r="6" spans="1:23" s="3" customFormat="1" ht="7.5" customHeight="1">
      <c r="C6" s="4"/>
      <c r="E6" s="5"/>
      <c r="G6" s="5"/>
      <c r="I6" s="128"/>
      <c r="K6" s="5"/>
      <c r="M6" s="5"/>
    </row>
    <row r="7" spans="1:23" s="6" customFormat="1" ht="28.5" customHeight="1">
      <c r="A7" s="151" t="s">
        <v>77</v>
      </c>
      <c r="B7" s="151" t="s">
        <v>78</v>
      </c>
      <c r="C7" s="156" t="s">
        <v>79</v>
      </c>
      <c r="D7" s="157"/>
      <c r="E7" s="156" t="s">
        <v>80</v>
      </c>
      <c r="F7" s="157"/>
      <c r="G7" s="156" t="s">
        <v>81</v>
      </c>
      <c r="H7" s="157"/>
      <c r="I7" s="156" t="s">
        <v>82</v>
      </c>
      <c r="J7" s="157"/>
      <c r="K7" s="156" t="s">
        <v>83</v>
      </c>
      <c r="L7" s="157"/>
      <c r="M7" s="156" t="s">
        <v>84</v>
      </c>
      <c r="N7" s="157"/>
      <c r="O7" s="156" t="s">
        <v>159</v>
      </c>
      <c r="P7" s="157"/>
      <c r="Q7" s="156" t="s">
        <v>87</v>
      </c>
      <c r="R7" s="157"/>
      <c r="S7" s="156" t="s">
        <v>160</v>
      </c>
      <c r="T7" s="157"/>
      <c r="U7" s="151" t="s">
        <v>95</v>
      </c>
    </row>
    <row r="8" spans="1:23" s="3" customFormat="1" ht="15" customHeight="1">
      <c r="A8" s="152"/>
      <c r="B8" s="152"/>
      <c r="C8" s="124" t="s">
        <v>85</v>
      </c>
      <c r="D8" s="125" t="s">
        <v>86</v>
      </c>
      <c r="E8" s="124" t="s">
        <v>85</v>
      </c>
      <c r="F8" s="125" t="s">
        <v>86</v>
      </c>
      <c r="G8" s="124" t="s">
        <v>85</v>
      </c>
      <c r="H8" s="125" t="s">
        <v>86</v>
      </c>
      <c r="I8" s="129" t="s">
        <v>85</v>
      </c>
      <c r="J8" s="125" t="s">
        <v>86</v>
      </c>
      <c r="K8" s="124" t="s">
        <v>85</v>
      </c>
      <c r="L8" s="125" t="s">
        <v>86</v>
      </c>
      <c r="M8" s="124" t="s">
        <v>85</v>
      </c>
      <c r="N8" s="125" t="s">
        <v>86</v>
      </c>
      <c r="O8" s="124" t="s">
        <v>85</v>
      </c>
      <c r="P8" s="125" t="s">
        <v>86</v>
      </c>
      <c r="Q8" s="124" t="s">
        <v>85</v>
      </c>
      <c r="R8" s="126" t="s">
        <v>86</v>
      </c>
      <c r="S8" s="124" t="s">
        <v>85</v>
      </c>
      <c r="T8" s="126" t="s">
        <v>86</v>
      </c>
      <c r="U8" s="152"/>
    </row>
    <row r="9" spans="1:23" s="3" customFormat="1" ht="15">
      <c r="A9" s="7">
        <v>301</v>
      </c>
      <c r="B9" s="8" t="s">
        <v>4</v>
      </c>
      <c r="C9" s="9">
        <v>4.8254690439999996E-3</v>
      </c>
      <c r="D9" s="10">
        <f>ROUND(D$68*$C9,0)</f>
        <v>11542335</v>
      </c>
      <c r="E9" s="9">
        <v>4.8254690439999996E-3</v>
      </c>
      <c r="F9" s="10">
        <f>ROUND(F$68*$E9,0)</f>
        <v>5181614</v>
      </c>
      <c r="G9" s="9">
        <v>4.8254690439999996E-3</v>
      </c>
      <c r="H9" s="10">
        <f>ROUND(H$68*$G9,0)</f>
        <v>171480</v>
      </c>
      <c r="I9" s="130">
        <v>4.8254690439999996E-3</v>
      </c>
      <c r="J9" s="10">
        <f>ROUND(J$68*$I9,0)</f>
        <v>79911</v>
      </c>
      <c r="K9" s="130">
        <v>4.8254690439999996E-3</v>
      </c>
      <c r="L9" s="10">
        <f>ROUND(L$68*$K9,0)</f>
        <v>455406</v>
      </c>
      <c r="M9" s="130">
        <v>4.8254690439999996E-3</v>
      </c>
      <c r="N9" s="10">
        <f>ROUND(N$68*$M9,0)</f>
        <v>15965</v>
      </c>
      <c r="O9" s="130">
        <v>4.8254690439999996E-3</v>
      </c>
      <c r="P9" s="10">
        <f>ROUND(P$68*$O9,0)</f>
        <v>91228</v>
      </c>
      <c r="Q9" s="130">
        <v>4.8254690439999996E-3</v>
      </c>
      <c r="R9" s="10">
        <f>ROUND(R$68*$Q9,0)</f>
        <v>143872</v>
      </c>
      <c r="S9" s="130">
        <v>4.8254690439999996E-3</v>
      </c>
      <c r="T9" s="10">
        <f>ROUND(T$68*$S9,0)</f>
        <v>83436</v>
      </c>
      <c r="U9" s="60">
        <f>+D9+F9+H9+J9+L9+N9+P9+R9+T9</f>
        <v>17765247</v>
      </c>
      <c r="W9" s="136"/>
    </row>
    <row r="10" spans="1:23" s="3" customFormat="1" ht="15">
      <c r="A10" s="7">
        <v>302</v>
      </c>
      <c r="B10" s="8" t="s">
        <v>5</v>
      </c>
      <c r="C10" s="9">
        <v>3.8954915390000001E-3</v>
      </c>
      <c r="D10" s="10">
        <f t="shared" ref="D10:D65" si="0">ROUND(D$68*$C10,0)</f>
        <v>9317865</v>
      </c>
      <c r="E10" s="9">
        <v>3.8954915390000001E-3</v>
      </c>
      <c r="F10" s="10">
        <f t="shared" ref="F10:F65" si="1">ROUND(F$68*$E10,0)</f>
        <v>4182999</v>
      </c>
      <c r="G10" s="9">
        <v>3.8954915390000001E-3</v>
      </c>
      <c r="H10" s="10">
        <f t="shared" ref="H10:H65" si="2">ROUND(H$68*$G10,0)</f>
        <v>138432</v>
      </c>
      <c r="I10" s="130">
        <v>3.8954915390000001E-3</v>
      </c>
      <c r="J10" s="10">
        <f t="shared" ref="J10:J65" si="3">ROUND(J$68*$I10,0)</f>
        <v>64510</v>
      </c>
      <c r="K10" s="130">
        <v>3.8954915390000001E-3</v>
      </c>
      <c r="L10" s="10">
        <f t="shared" ref="L10:L65" si="4">ROUND(L$68*$K10,0)</f>
        <v>367639</v>
      </c>
      <c r="M10" s="130">
        <v>3.8954915390000001E-3</v>
      </c>
      <c r="N10" s="10">
        <f t="shared" ref="N10:N65" si="5">ROUND(N$68*$M10,0)</f>
        <v>12888</v>
      </c>
      <c r="O10" s="130">
        <v>3.8954915390000001E-3</v>
      </c>
      <c r="P10" s="10">
        <f t="shared" ref="P10:P65" si="6">ROUND(P$68*$O10,0)</f>
        <v>73646</v>
      </c>
      <c r="Q10" s="130">
        <v>3.8954915390000001E-3</v>
      </c>
      <c r="R10" s="10">
        <f t="shared" ref="R10:R65" si="7">ROUND(R$68*$Q10,0)</f>
        <v>116145</v>
      </c>
      <c r="S10" s="130">
        <v>3.8954915390000001E-3</v>
      </c>
      <c r="T10" s="10">
        <f t="shared" ref="T10:T65" si="8">ROUND(T$68*$S10,0)</f>
        <v>67356</v>
      </c>
      <c r="U10" s="60">
        <f t="shared" ref="U10:U66" si="9">+D10+F10+H10+J10+L10+N10+P10+R10+T10</f>
        <v>14341480</v>
      </c>
    </row>
    <row r="11" spans="1:23" s="3" customFormat="1" ht="15">
      <c r="A11" s="7">
        <v>303</v>
      </c>
      <c r="B11" s="8" t="s">
        <v>6</v>
      </c>
      <c r="C11" s="9">
        <v>3.2123560139999999E-3</v>
      </c>
      <c r="D11" s="10">
        <f t="shared" si="0"/>
        <v>7683831</v>
      </c>
      <c r="E11" s="9">
        <v>3.2123560139999999E-3</v>
      </c>
      <c r="F11" s="10">
        <f t="shared" si="1"/>
        <v>3449445</v>
      </c>
      <c r="G11" s="9">
        <v>3.2123560139999999E-3</v>
      </c>
      <c r="H11" s="10">
        <f t="shared" si="2"/>
        <v>114156</v>
      </c>
      <c r="I11" s="130">
        <v>3.2123560139999999E-3</v>
      </c>
      <c r="J11" s="10">
        <f t="shared" si="3"/>
        <v>53197</v>
      </c>
      <c r="K11" s="130">
        <v>3.2123560139999999E-3</v>
      </c>
      <c r="L11" s="10">
        <f t="shared" si="4"/>
        <v>303168</v>
      </c>
      <c r="M11" s="130">
        <v>3.2123560139999999E-3</v>
      </c>
      <c r="N11" s="10">
        <f t="shared" si="5"/>
        <v>10628</v>
      </c>
      <c r="O11" s="130">
        <v>3.2123560139999999E-3</v>
      </c>
      <c r="P11" s="10">
        <f t="shared" si="6"/>
        <v>60731</v>
      </c>
      <c r="Q11" s="130">
        <v>3.2123560139999999E-3</v>
      </c>
      <c r="R11" s="10">
        <f t="shared" si="7"/>
        <v>95777</v>
      </c>
      <c r="S11" s="130">
        <v>3.2123560139999999E-3</v>
      </c>
      <c r="T11" s="10">
        <f t="shared" si="8"/>
        <v>55544</v>
      </c>
      <c r="U11" s="60">
        <f t="shared" si="9"/>
        <v>11826477</v>
      </c>
    </row>
    <row r="12" spans="1:23" s="3" customFormat="1" ht="15">
      <c r="A12" s="7">
        <v>304</v>
      </c>
      <c r="B12" s="8" t="s">
        <v>7</v>
      </c>
      <c r="C12" s="9">
        <v>3.6646332970000002E-3</v>
      </c>
      <c r="D12" s="10">
        <f t="shared" si="0"/>
        <v>8765661</v>
      </c>
      <c r="E12" s="9">
        <v>3.6646332970000002E-3</v>
      </c>
      <c r="F12" s="10">
        <f t="shared" si="1"/>
        <v>3935102</v>
      </c>
      <c r="G12" s="9">
        <v>3.6646332970000002E-3</v>
      </c>
      <c r="H12" s="10">
        <f t="shared" si="2"/>
        <v>130228</v>
      </c>
      <c r="I12" s="130">
        <v>3.6646332970000002E-3</v>
      </c>
      <c r="J12" s="10">
        <f t="shared" si="3"/>
        <v>60687</v>
      </c>
      <c r="K12" s="130">
        <v>3.6646332970000002E-3</v>
      </c>
      <c r="L12" s="10">
        <f t="shared" si="4"/>
        <v>345852</v>
      </c>
      <c r="M12" s="130">
        <v>3.6646332970000002E-3</v>
      </c>
      <c r="N12" s="10">
        <f t="shared" si="5"/>
        <v>12124</v>
      </c>
      <c r="O12" s="130">
        <v>3.6646332970000002E-3</v>
      </c>
      <c r="P12" s="10">
        <f t="shared" si="6"/>
        <v>69281</v>
      </c>
      <c r="Q12" s="130">
        <v>3.6646332970000002E-3</v>
      </c>
      <c r="R12" s="10">
        <f t="shared" si="7"/>
        <v>109262</v>
      </c>
      <c r="S12" s="130">
        <v>3.6646332970000002E-3</v>
      </c>
      <c r="T12" s="10">
        <f t="shared" si="8"/>
        <v>63364</v>
      </c>
      <c r="U12" s="60">
        <f t="shared" si="9"/>
        <v>13491561</v>
      </c>
    </row>
    <row r="13" spans="1:23" s="3" customFormat="1" ht="15">
      <c r="A13" s="7">
        <v>305</v>
      </c>
      <c r="B13" s="8" t="s">
        <v>8</v>
      </c>
      <c r="C13" s="9">
        <v>2.7817893675E-2</v>
      </c>
      <c r="D13" s="10">
        <f t="shared" si="0"/>
        <v>66539323</v>
      </c>
      <c r="E13" s="9">
        <v>2.7817893675E-2</v>
      </c>
      <c r="F13" s="10">
        <f t="shared" si="1"/>
        <v>29871000</v>
      </c>
      <c r="G13" s="9">
        <v>2.7817893675E-2</v>
      </c>
      <c r="H13" s="10">
        <f t="shared" si="2"/>
        <v>988549</v>
      </c>
      <c r="I13" s="130">
        <v>2.7817893675E-2</v>
      </c>
      <c r="J13" s="10">
        <f t="shared" si="3"/>
        <v>460672</v>
      </c>
      <c r="K13" s="130">
        <v>2.7817893675E-2</v>
      </c>
      <c r="L13" s="10">
        <f t="shared" si="4"/>
        <v>2625330</v>
      </c>
      <c r="M13" s="130">
        <v>2.7817893675E-2</v>
      </c>
      <c r="N13" s="10">
        <f t="shared" si="5"/>
        <v>92035</v>
      </c>
      <c r="O13" s="130">
        <v>2.7817893675E-2</v>
      </c>
      <c r="P13" s="10">
        <f t="shared" si="6"/>
        <v>525909</v>
      </c>
      <c r="Q13" s="130">
        <v>2.7817893675E-2</v>
      </c>
      <c r="R13" s="10">
        <f t="shared" si="7"/>
        <v>829397</v>
      </c>
      <c r="S13" s="130">
        <v>2.7817893675E-2</v>
      </c>
      <c r="T13" s="10">
        <f t="shared" si="8"/>
        <v>480991</v>
      </c>
      <c r="U13" s="60">
        <f t="shared" si="9"/>
        <v>102413206</v>
      </c>
    </row>
    <row r="14" spans="1:23" s="3" customFormat="1" ht="15">
      <c r="A14" s="7">
        <v>306</v>
      </c>
      <c r="B14" s="8" t="s">
        <v>9</v>
      </c>
      <c r="C14" s="9">
        <v>5.1250816429999997E-3</v>
      </c>
      <c r="D14" s="10">
        <f t="shared" si="0"/>
        <v>12258996</v>
      </c>
      <c r="E14" s="9">
        <v>5.1250816429999997E-3</v>
      </c>
      <c r="F14" s="10">
        <f t="shared" si="1"/>
        <v>5503340</v>
      </c>
      <c r="G14" s="9">
        <v>5.1250816429999997E-3</v>
      </c>
      <c r="H14" s="10">
        <f t="shared" si="2"/>
        <v>182127</v>
      </c>
      <c r="I14" s="130">
        <v>5.1250816429999997E-3</v>
      </c>
      <c r="J14" s="10">
        <f t="shared" si="3"/>
        <v>84873</v>
      </c>
      <c r="K14" s="130">
        <v>5.1250816429999997E-3</v>
      </c>
      <c r="L14" s="10">
        <f t="shared" si="4"/>
        <v>483683</v>
      </c>
      <c r="M14" s="130">
        <v>5.1250816429999997E-3</v>
      </c>
      <c r="N14" s="10">
        <f t="shared" si="5"/>
        <v>16956</v>
      </c>
      <c r="O14" s="130">
        <v>5.1250816429999997E-3</v>
      </c>
      <c r="P14" s="10">
        <f t="shared" si="6"/>
        <v>96892</v>
      </c>
      <c r="Q14" s="130">
        <v>5.1250816429999997E-3</v>
      </c>
      <c r="R14" s="10">
        <f t="shared" si="7"/>
        <v>152805</v>
      </c>
      <c r="S14" s="130">
        <v>5.1250816429999997E-3</v>
      </c>
      <c r="T14" s="10">
        <f t="shared" si="8"/>
        <v>88616</v>
      </c>
      <c r="U14" s="60">
        <f t="shared" si="9"/>
        <v>18868288</v>
      </c>
    </row>
    <row r="15" spans="1:23" s="3" customFormat="1" ht="15">
      <c r="A15" s="7">
        <v>307</v>
      </c>
      <c r="B15" s="8" t="s">
        <v>10</v>
      </c>
      <c r="C15" s="9">
        <v>1.0220642090000001E-2</v>
      </c>
      <c r="D15" s="10">
        <f t="shared" si="0"/>
        <v>24447379</v>
      </c>
      <c r="E15" s="9">
        <v>1.0220642090000001E-2</v>
      </c>
      <c r="F15" s="10">
        <f t="shared" si="1"/>
        <v>10974979</v>
      </c>
      <c r="G15" s="9">
        <v>1.0220642090000001E-2</v>
      </c>
      <c r="H15" s="10">
        <f t="shared" si="2"/>
        <v>363205</v>
      </c>
      <c r="I15" s="130">
        <v>1.0220642090000001E-2</v>
      </c>
      <c r="J15" s="10">
        <f t="shared" si="3"/>
        <v>169257</v>
      </c>
      <c r="K15" s="130">
        <v>1.0220642090000001E-2</v>
      </c>
      <c r="L15" s="10">
        <f t="shared" si="4"/>
        <v>964579</v>
      </c>
      <c r="M15" s="130">
        <v>1.0220642090000001E-2</v>
      </c>
      <c r="N15" s="10">
        <f t="shared" si="5"/>
        <v>33815</v>
      </c>
      <c r="O15" s="130">
        <v>1.0220642090000001E-2</v>
      </c>
      <c r="P15" s="10">
        <f t="shared" si="6"/>
        <v>193226</v>
      </c>
      <c r="Q15" s="130">
        <v>1.0220642090000001E-2</v>
      </c>
      <c r="R15" s="10">
        <f t="shared" si="7"/>
        <v>304731</v>
      </c>
      <c r="S15" s="130">
        <v>1.0220642090000001E-2</v>
      </c>
      <c r="T15" s="10">
        <f t="shared" si="8"/>
        <v>176722</v>
      </c>
      <c r="U15" s="60">
        <f t="shared" si="9"/>
        <v>37627893</v>
      </c>
    </row>
    <row r="16" spans="1:23" s="3" customFormat="1" ht="15">
      <c r="A16" s="7">
        <v>308</v>
      </c>
      <c r="B16" s="8" t="s">
        <v>11</v>
      </c>
      <c r="C16" s="9">
        <v>6.6320160990000002E-3</v>
      </c>
      <c r="D16" s="10">
        <f t="shared" si="0"/>
        <v>15863525</v>
      </c>
      <c r="E16" s="9">
        <v>6.6320160990000002E-3</v>
      </c>
      <c r="F16" s="10">
        <f t="shared" si="1"/>
        <v>7121494</v>
      </c>
      <c r="G16" s="9">
        <v>6.6320160990000002E-3</v>
      </c>
      <c r="H16" s="10">
        <f t="shared" si="2"/>
        <v>235678</v>
      </c>
      <c r="I16" s="130">
        <v>6.6320160990000002E-3</v>
      </c>
      <c r="J16" s="10">
        <f t="shared" si="3"/>
        <v>109828</v>
      </c>
      <c r="K16" s="130">
        <v>6.6320160990000002E-3</v>
      </c>
      <c r="L16" s="10">
        <f t="shared" si="4"/>
        <v>625900</v>
      </c>
      <c r="M16" s="130">
        <v>6.6320160990000002E-3</v>
      </c>
      <c r="N16" s="10">
        <f t="shared" si="5"/>
        <v>21942</v>
      </c>
      <c r="O16" s="130">
        <v>6.6320160990000002E-3</v>
      </c>
      <c r="P16" s="10">
        <f t="shared" si="6"/>
        <v>125381</v>
      </c>
      <c r="Q16" s="130">
        <v>6.6320160990000002E-3</v>
      </c>
      <c r="R16" s="10">
        <f t="shared" si="7"/>
        <v>197735</v>
      </c>
      <c r="S16" s="130">
        <v>6.6320160990000002E-3</v>
      </c>
      <c r="T16" s="10">
        <f t="shared" si="8"/>
        <v>114672</v>
      </c>
      <c r="U16" s="60">
        <f t="shared" si="9"/>
        <v>24416155</v>
      </c>
    </row>
    <row r="17" spans="1:21" s="3" customFormat="1" ht="15">
      <c r="A17" s="7">
        <v>309</v>
      </c>
      <c r="B17" s="8" t="s">
        <v>12</v>
      </c>
      <c r="C17" s="9">
        <v>1.0760277295999999E-2</v>
      </c>
      <c r="D17" s="10">
        <f t="shared" si="0"/>
        <v>25738166</v>
      </c>
      <c r="E17" s="9">
        <v>1.0760277295999999E-2</v>
      </c>
      <c r="F17" s="10">
        <f t="shared" si="1"/>
        <v>11554442</v>
      </c>
      <c r="G17" s="9">
        <v>1.0760277295999999E-2</v>
      </c>
      <c r="H17" s="10">
        <f t="shared" si="2"/>
        <v>382382</v>
      </c>
      <c r="I17" s="130">
        <v>1.0760277295999999E-2</v>
      </c>
      <c r="J17" s="10">
        <f t="shared" si="3"/>
        <v>178193</v>
      </c>
      <c r="K17" s="130">
        <v>1.0760277295999999E-2</v>
      </c>
      <c r="L17" s="10">
        <f t="shared" si="4"/>
        <v>1015507</v>
      </c>
      <c r="M17" s="130">
        <v>1.0760277295999999E-2</v>
      </c>
      <c r="N17" s="10">
        <f t="shared" si="5"/>
        <v>35600</v>
      </c>
      <c r="O17" s="130">
        <v>1.0760277295999999E-2</v>
      </c>
      <c r="P17" s="10">
        <f t="shared" si="6"/>
        <v>203428</v>
      </c>
      <c r="Q17" s="130">
        <v>1.0760277295999999E-2</v>
      </c>
      <c r="R17" s="10">
        <f t="shared" si="7"/>
        <v>320820</v>
      </c>
      <c r="S17" s="130">
        <v>1.0760277295999999E-2</v>
      </c>
      <c r="T17" s="10">
        <f t="shared" si="8"/>
        <v>186053</v>
      </c>
      <c r="U17" s="60">
        <f t="shared" si="9"/>
        <v>39614591</v>
      </c>
    </row>
    <row r="18" spans="1:21" s="3" customFormat="1" ht="15">
      <c r="A18" s="7">
        <v>310</v>
      </c>
      <c r="B18" s="8" t="s">
        <v>13</v>
      </c>
      <c r="C18" s="9">
        <v>2.4675606370000002E-3</v>
      </c>
      <c r="D18" s="10">
        <f t="shared" si="0"/>
        <v>5902309</v>
      </c>
      <c r="E18" s="9">
        <v>2.4675606370000002E-3</v>
      </c>
      <c r="F18" s="10">
        <f t="shared" si="1"/>
        <v>2649680</v>
      </c>
      <c r="G18" s="9">
        <v>2.4675606370000002E-3</v>
      </c>
      <c r="H18" s="10">
        <f t="shared" si="2"/>
        <v>87688</v>
      </c>
      <c r="I18" s="130">
        <v>2.4675606370000002E-3</v>
      </c>
      <c r="J18" s="10">
        <f t="shared" si="3"/>
        <v>40863</v>
      </c>
      <c r="K18" s="130">
        <v>2.4675606370000002E-3</v>
      </c>
      <c r="L18" s="10">
        <f t="shared" si="4"/>
        <v>232877</v>
      </c>
      <c r="M18" s="130">
        <v>2.4675606370000002E-3</v>
      </c>
      <c r="N18" s="10">
        <f t="shared" si="5"/>
        <v>8164</v>
      </c>
      <c r="O18" s="130">
        <v>2.4675606370000002E-3</v>
      </c>
      <c r="P18" s="10">
        <f t="shared" si="6"/>
        <v>46650</v>
      </c>
      <c r="Q18" s="130">
        <v>2.4675606370000002E-3</v>
      </c>
      <c r="R18" s="10">
        <f t="shared" si="7"/>
        <v>73571</v>
      </c>
      <c r="S18" s="130">
        <v>2.4675606370000002E-3</v>
      </c>
      <c r="T18" s="10">
        <f t="shared" si="8"/>
        <v>42666</v>
      </c>
      <c r="U18" s="60">
        <f t="shared" si="9"/>
        <v>9084468</v>
      </c>
    </row>
    <row r="19" spans="1:21" s="3" customFormat="1" ht="15">
      <c r="A19" s="7">
        <v>311</v>
      </c>
      <c r="B19" s="8" t="s">
        <v>14</v>
      </c>
      <c r="C19" s="9">
        <v>2.7520599120000001E-3</v>
      </c>
      <c r="D19" s="10">
        <f t="shared" si="0"/>
        <v>6582821</v>
      </c>
      <c r="E19" s="9">
        <v>2.7520599120000001E-3</v>
      </c>
      <c r="F19" s="10">
        <f t="shared" si="1"/>
        <v>2955176</v>
      </c>
      <c r="G19" s="9">
        <v>2.7520599120000001E-3</v>
      </c>
      <c r="H19" s="10">
        <f t="shared" si="2"/>
        <v>97798</v>
      </c>
      <c r="I19" s="130">
        <v>2.7520599120000001E-3</v>
      </c>
      <c r="J19" s="10">
        <f t="shared" si="3"/>
        <v>45575</v>
      </c>
      <c r="K19" s="130">
        <v>2.7520599120000001E-3</v>
      </c>
      <c r="L19" s="10">
        <f t="shared" si="4"/>
        <v>259727</v>
      </c>
      <c r="M19" s="130">
        <v>2.7520599120000001E-3</v>
      </c>
      <c r="N19" s="10">
        <f t="shared" si="5"/>
        <v>9105</v>
      </c>
      <c r="O19" s="130">
        <v>2.7520599120000001E-3</v>
      </c>
      <c r="P19" s="10">
        <f t="shared" si="6"/>
        <v>52029</v>
      </c>
      <c r="Q19" s="130">
        <v>2.7520599120000001E-3</v>
      </c>
      <c r="R19" s="10">
        <f t="shared" si="7"/>
        <v>82053</v>
      </c>
      <c r="S19" s="130">
        <v>2.7520599120000001E-3</v>
      </c>
      <c r="T19" s="10">
        <f t="shared" si="8"/>
        <v>47585</v>
      </c>
      <c r="U19" s="60">
        <f t="shared" si="9"/>
        <v>10131869</v>
      </c>
    </row>
    <row r="20" spans="1:21" s="3" customFormat="1" ht="15">
      <c r="A20" s="7">
        <v>312</v>
      </c>
      <c r="B20" s="8" t="s">
        <v>15</v>
      </c>
      <c r="C20" s="9">
        <v>0.117905698568</v>
      </c>
      <c r="D20" s="10">
        <f t="shared" si="0"/>
        <v>282025857</v>
      </c>
      <c r="E20" s="9">
        <v>0.117905698568</v>
      </c>
      <c r="F20" s="10">
        <f t="shared" si="1"/>
        <v>126607758</v>
      </c>
      <c r="G20" s="9">
        <v>0.117905698568</v>
      </c>
      <c r="H20" s="10">
        <f t="shared" si="2"/>
        <v>4189949</v>
      </c>
      <c r="I20" s="130">
        <v>0.117905698568</v>
      </c>
      <c r="J20" s="10">
        <f t="shared" si="3"/>
        <v>1952550</v>
      </c>
      <c r="K20" s="130">
        <v>0.117905698568</v>
      </c>
      <c r="L20" s="10">
        <f t="shared" si="4"/>
        <v>11127418</v>
      </c>
      <c r="M20" s="130">
        <v>0.117905698568</v>
      </c>
      <c r="N20" s="10">
        <f t="shared" si="5"/>
        <v>390087</v>
      </c>
      <c r="O20" s="130">
        <v>0.117905698568</v>
      </c>
      <c r="P20" s="10">
        <f t="shared" si="6"/>
        <v>2229058</v>
      </c>
      <c r="Q20" s="130">
        <v>0.117905698568</v>
      </c>
      <c r="R20" s="10">
        <f t="shared" si="7"/>
        <v>3515385</v>
      </c>
      <c r="S20" s="130">
        <v>0.117905698568</v>
      </c>
      <c r="T20" s="10">
        <f t="shared" si="8"/>
        <v>2038672</v>
      </c>
      <c r="U20" s="60">
        <f t="shared" si="9"/>
        <v>434076734</v>
      </c>
    </row>
    <row r="21" spans="1:21" s="3" customFormat="1" ht="15">
      <c r="A21" s="7">
        <v>313</v>
      </c>
      <c r="B21" s="8" t="s">
        <v>16</v>
      </c>
      <c r="C21" s="9">
        <v>5.968991297E-3</v>
      </c>
      <c r="D21" s="10">
        <f t="shared" si="0"/>
        <v>14277596</v>
      </c>
      <c r="E21" s="9">
        <v>5.968991297E-3</v>
      </c>
      <c r="F21" s="10">
        <f t="shared" si="1"/>
        <v>6409534</v>
      </c>
      <c r="G21" s="9">
        <v>5.968991297E-3</v>
      </c>
      <c r="H21" s="10">
        <f t="shared" si="2"/>
        <v>212117</v>
      </c>
      <c r="I21" s="130">
        <v>5.968991297E-3</v>
      </c>
      <c r="J21" s="10">
        <f t="shared" si="3"/>
        <v>98848</v>
      </c>
      <c r="K21" s="130">
        <v>5.968991297E-3</v>
      </c>
      <c r="L21" s="10">
        <f t="shared" si="4"/>
        <v>563327</v>
      </c>
      <c r="M21" s="130">
        <v>5.968991297E-3</v>
      </c>
      <c r="N21" s="10">
        <f t="shared" si="5"/>
        <v>19748</v>
      </c>
      <c r="O21" s="130">
        <v>5.968991297E-3</v>
      </c>
      <c r="P21" s="10">
        <f t="shared" si="6"/>
        <v>112846</v>
      </c>
      <c r="Q21" s="130">
        <v>5.968991297E-3</v>
      </c>
      <c r="R21" s="10">
        <f t="shared" si="7"/>
        <v>177967</v>
      </c>
      <c r="S21" s="130">
        <v>5.968991297E-3</v>
      </c>
      <c r="T21" s="10">
        <f t="shared" si="8"/>
        <v>103208</v>
      </c>
      <c r="U21" s="60">
        <f t="shared" si="9"/>
        <v>21975191</v>
      </c>
    </row>
    <row r="22" spans="1:21" s="3" customFormat="1" ht="15">
      <c r="A22" s="7">
        <v>314</v>
      </c>
      <c r="B22" s="8" t="s">
        <v>17</v>
      </c>
      <c r="C22" s="9">
        <v>4.3365514790000004E-3</v>
      </c>
      <c r="D22" s="10">
        <f t="shared" si="0"/>
        <v>10372863</v>
      </c>
      <c r="E22" s="9">
        <v>4.3365514790000004E-3</v>
      </c>
      <c r="F22" s="10">
        <f t="shared" si="1"/>
        <v>4656612</v>
      </c>
      <c r="G22" s="9">
        <v>4.3365514790000004E-3</v>
      </c>
      <c r="H22" s="10">
        <f t="shared" si="2"/>
        <v>154106</v>
      </c>
      <c r="I22" s="130">
        <v>4.3365514790000004E-3</v>
      </c>
      <c r="J22" s="10">
        <f t="shared" si="3"/>
        <v>71814</v>
      </c>
      <c r="K22" s="130">
        <v>4.3365514790000004E-3</v>
      </c>
      <c r="L22" s="10">
        <f t="shared" si="4"/>
        <v>409265</v>
      </c>
      <c r="M22" s="130">
        <v>4.3365514790000004E-3</v>
      </c>
      <c r="N22" s="10">
        <f t="shared" si="5"/>
        <v>14347</v>
      </c>
      <c r="O22" s="130">
        <v>4.3365514790000004E-3</v>
      </c>
      <c r="P22" s="10">
        <f t="shared" si="6"/>
        <v>81984</v>
      </c>
      <c r="Q22" s="130">
        <v>4.3365514790000004E-3</v>
      </c>
      <c r="R22" s="10">
        <f t="shared" si="7"/>
        <v>129295</v>
      </c>
      <c r="S22" s="130">
        <v>4.3365514790000004E-3</v>
      </c>
      <c r="T22" s="10">
        <f t="shared" si="8"/>
        <v>74982</v>
      </c>
      <c r="U22" s="60">
        <f t="shared" si="9"/>
        <v>15965268</v>
      </c>
    </row>
    <row r="23" spans="1:21" s="3" customFormat="1" ht="15">
      <c r="A23" s="7">
        <v>315</v>
      </c>
      <c r="B23" s="8" t="s">
        <v>18</v>
      </c>
      <c r="C23" s="9">
        <v>1.6738603841E-2</v>
      </c>
      <c r="D23" s="10">
        <f t="shared" si="0"/>
        <v>40038091</v>
      </c>
      <c r="E23" s="9">
        <v>1.6738603841E-2</v>
      </c>
      <c r="F23" s="10">
        <f t="shared" si="1"/>
        <v>17974001</v>
      </c>
      <c r="G23" s="9">
        <v>1.6738603841E-2</v>
      </c>
      <c r="H23" s="10">
        <f t="shared" si="2"/>
        <v>594830</v>
      </c>
      <c r="I23" s="130">
        <v>1.6738603841E-2</v>
      </c>
      <c r="J23" s="10">
        <f t="shared" si="3"/>
        <v>277196</v>
      </c>
      <c r="K23" s="130">
        <v>1.6738603841E-2</v>
      </c>
      <c r="L23" s="10">
        <f t="shared" si="4"/>
        <v>1579715</v>
      </c>
      <c r="M23" s="130">
        <v>1.6738603841E-2</v>
      </c>
      <c r="N23" s="10">
        <f t="shared" si="5"/>
        <v>55379</v>
      </c>
      <c r="O23" s="130">
        <v>1.6738603841E-2</v>
      </c>
      <c r="P23" s="10">
        <f t="shared" si="6"/>
        <v>316450</v>
      </c>
      <c r="Q23" s="130">
        <v>1.6738603841E-2</v>
      </c>
      <c r="R23" s="10">
        <f t="shared" si="7"/>
        <v>499065</v>
      </c>
      <c r="S23" s="130">
        <v>1.6738603841E-2</v>
      </c>
      <c r="T23" s="10">
        <f t="shared" si="8"/>
        <v>289422</v>
      </c>
      <c r="U23" s="60">
        <f t="shared" si="9"/>
        <v>61624149</v>
      </c>
    </row>
    <row r="24" spans="1:21" s="3" customFormat="1" ht="15">
      <c r="A24" s="7">
        <v>316</v>
      </c>
      <c r="B24" s="8" t="s">
        <v>19</v>
      </c>
      <c r="C24" s="9">
        <v>1.084225992E-2</v>
      </c>
      <c r="D24" s="10">
        <f t="shared" si="0"/>
        <v>25934265</v>
      </c>
      <c r="E24" s="9">
        <v>1.084225992E-2</v>
      </c>
      <c r="F24" s="10">
        <f t="shared" si="1"/>
        <v>11642476</v>
      </c>
      <c r="G24" s="9">
        <v>1.084225992E-2</v>
      </c>
      <c r="H24" s="10">
        <f t="shared" si="2"/>
        <v>385295</v>
      </c>
      <c r="I24" s="130">
        <v>1.084225992E-2</v>
      </c>
      <c r="J24" s="10">
        <f t="shared" si="3"/>
        <v>179551</v>
      </c>
      <c r="K24" s="130">
        <v>1.084225992E-2</v>
      </c>
      <c r="L24" s="10">
        <f t="shared" si="4"/>
        <v>1023245</v>
      </c>
      <c r="M24" s="130">
        <v>1.084225992E-2</v>
      </c>
      <c r="N24" s="10">
        <f t="shared" si="5"/>
        <v>35871</v>
      </c>
      <c r="O24" s="130">
        <v>1.084225992E-2</v>
      </c>
      <c r="P24" s="10">
        <f t="shared" si="6"/>
        <v>204978</v>
      </c>
      <c r="Q24" s="130">
        <v>1.084225992E-2</v>
      </c>
      <c r="R24" s="10">
        <f t="shared" si="7"/>
        <v>323264</v>
      </c>
      <c r="S24" s="130">
        <v>1.084225992E-2</v>
      </c>
      <c r="T24" s="10">
        <f t="shared" si="8"/>
        <v>187470</v>
      </c>
      <c r="U24" s="60">
        <f t="shared" si="9"/>
        <v>39916415</v>
      </c>
    </row>
    <row r="25" spans="1:21" s="3" customFormat="1" ht="15">
      <c r="A25" s="7">
        <v>317</v>
      </c>
      <c r="B25" s="8" t="s">
        <v>20</v>
      </c>
      <c r="C25" s="9">
        <v>0.122963445051</v>
      </c>
      <c r="D25" s="10">
        <f t="shared" si="0"/>
        <v>294123790</v>
      </c>
      <c r="E25" s="9">
        <v>0.122963445051</v>
      </c>
      <c r="F25" s="10">
        <f t="shared" si="1"/>
        <v>132038792</v>
      </c>
      <c r="G25" s="9">
        <v>0.122963445051</v>
      </c>
      <c r="H25" s="10">
        <f t="shared" si="2"/>
        <v>4369683</v>
      </c>
      <c r="I25" s="130">
        <v>0.122963445051</v>
      </c>
      <c r="J25" s="10">
        <f t="shared" si="3"/>
        <v>2036308</v>
      </c>
      <c r="K25" s="130">
        <v>0.122963445051</v>
      </c>
      <c r="L25" s="10">
        <f t="shared" si="4"/>
        <v>11604746</v>
      </c>
      <c r="M25" s="130">
        <v>0.122963445051</v>
      </c>
      <c r="N25" s="10">
        <f t="shared" si="5"/>
        <v>406821</v>
      </c>
      <c r="O25" s="130">
        <v>0.122963445051</v>
      </c>
      <c r="P25" s="10">
        <f t="shared" si="6"/>
        <v>2324677</v>
      </c>
      <c r="Q25" s="130">
        <v>0.122963445051</v>
      </c>
      <c r="R25" s="10">
        <f t="shared" si="7"/>
        <v>3666183</v>
      </c>
      <c r="S25" s="130">
        <v>0.122963445051</v>
      </c>
      <c r="T25" s="10">
        <f t="shared" si="8"/>
        <v>2126124</v>
      </c>
      <c r="U25" s="60">
        <f t="shared" si="9"/>
        <v>452697124</v>
      </c>
    </row>
    <row r="26" spans="1:21" s="3" customFormat="1" ht="15">
      <c r="A26" s="7">
        <v>318</v>
      </c>
      <c r="B26" s="8" t="s">
        <v>21</v>
      </c>
      <c r="C26" s="9">
        <v>4.3690757339999997E-3</v>
      </c>
      <c r="D26" s="10">
        <f t="shared" si="0"/>
        <v>10450660</v>
      </c>
      <c r="E26" s="9">
        <v>4.3690757339999997E-3</v>
      </c>
      <c r="F26" s="10">
        <f t="shared" si="1"/>
        <v>4691536</v>
      </c>
      <c r="G26" s="9">
        <v>4.3690757339999997E-3</v>
      </c>
      <c r="H26" s="10">
        <f t="shared" si="2"/>
        <v>155261</v>
      </c>
      <c r="I26" s="130">
        <v>4.3690757339999997E-3</v>
      </c>
      <c r="J26" s="10">
        <f t="shared" si="3"/>
        <v>72353</v>
      </c>
      <c r="K26" s="130">
        <v>4.3690757339999997E-3</v>
      </c>
      <c r="L26" s="10">
        <f t="shared" si="4"/>
        <v>412334</v>
      </c>
      <c r="M26" s="130">
        <v>4.3690757339999997E-3</v>
      </c>
      <c r="N26" s="10">
        <f t="shared" si="5"/>
        <v>14455</v>
      </c>
      <c r="O26" s="130">
        <v>4.3690757339999997E-3</v>
      </c>
      <c r="P26" s="10">
        <f t="shared" si="6"/>
        <v>82599</v>
      </c>
      <c r="Q26" s="130">
        <v>4.3690757339999997E-3</v>
      </c>
      <c r="R26" s="10">
        <f t="shared" si="7"/>
        <v>130265</v>
      </c>
      <c r="S26" s="130">
        <v>4.3690757339999997E-3</v>
      </c>
      <c r="T26" s="10">
        <f t="shared" si="8"/>
        <v>75544</v>
      </c>
      <c r="U26" s="60">
        <f t="shared" si="9"/>
        <v>16085007</v>
      </c>
    </row>
    <row r="27" spans="1:21" s="3" customFormat="1" ht="15">
      <c r="A27" s="7">
        <v>319</v>
      </c>
      <c r="B27" s="8" t="s">
        <v>22</v>
      </c>
      <c r="C27" s="9">
        <v>1.8045665761000002E-2</v>
      </c>
      <c r="D27" s="10">
        <f t="shared" si="0"/>
        <v>43164532</v>
      </c>
      <c r="E27" s="9">
        <v>1.8045665761000002E-2</v>
      </c>
      <c r="F27" s="10">
        <f t="shared" si="1"/>
        <v>19377531</v>
      </c>
      <c r="G27" s="9">
        <v>1.8045665761000002E-2</v>
      </c>
      <c r="H27" s="10">
        <f t="shared" si="2"/>
        <v>641279</v>
      </c>
      <c r="I27" s="130">
        <v>1.8045665761000002E-2</v>
      </c>
      <c r="J27" s="10">
        <f t="shared" si="3"/>
        <v>298841</v>
      </c>
      <c r="K27" s="130">
        <v>1.8045665761000002E-2</v>
      </c>
      <c r="L27" s="10">
        <f t="shared" si="4"/>
        <v>1703070</v>
      </c>
      <c r="M27" s="130">
        <v>1.8045665761000002E-2</v>
      </c>
      <c r="N27" s="10">
        <f t="shared" si="5"/>
        <v>59704</v>
      </c>
      <c r="O27" s="130">
        <v>1.8045665761000002E-2</v>
      </c>
      <c r="P27" s="10">
        <f t="shared" si="6"/>
        <v>341161</v>
      </c>
      <c r="Q27" s="130">
        <v>1.8045665761000002E-2</v>
      </c>
      <c r="R27" s="10">
        <f t="shared" si="7"/>
        <v>538036</v>
      </c>
      <c r="S27" s="130">
        <v>1.8045665761000002E-2</v>
      </c>
      <c r="T27" s="10">
        <f t="shared" si="8"/>
        <v>312022</v>
      </c>
      <c r="U27" s="60">
        <f t="shared" si="9"/>
        <v>66436176</v>
      </c>
    </row>
    <row r="28" spans="1:21" s="3" customFormat="1" ht="15">
      <c r="A28" s="7">
        <v>320</v>
      </c>
      <c r="B28" s="8" t="s">
        <v>23</v>
      </c>
      <c r="C28" s="9">
        <v>4.2214476002999997E-2</v>
      </c>
      <c r="D28" s="10">
        <f t="shared" si="0"/>
        <v>100975389</v>
      </c>
      <c r="E28" s="9">
        <v>4.2214476002999997E-2</v>
      </c>
      <c r="F28" s="10">
        <f t="shared" si="1"/>
        <v>45330126</v>
      </c>
      <c r="G28" s="9">
        <v>4.2214476002999997E-2</v>
      </c>
      <c r="H28" s="10">
        <f t="shared" si="2"/>
        <v>1500152</v>
      </c>
      <c r="I28" s="130">
        <v>4.2214476002999997E-2</v>
      </c>
      <c r="J28" s="10">
        <f t="shared" si="3"/>
        <v>699083</v>
      </c>
      <c r="K28" s="130">
        <v>4.2214476002999997E-2</v>
      </c>
      <c r="L28" s="10">
        <f t="shared" si="4"/>
        <v>3984016</v>
      </c>
      <c r="M28" s="130">
        <v>4.2214476002999997E-2</v>
      </c>
      <c r="N28" s="10">
        <f t="shared" si="5"/>
        <v>139665</v>
      </c>
      <c r="O28" s="130">
        <v>4.2214476002999997E-2</v>
      </c>
      <c r="P28" s="10">
        <f t="shared" si="6"/>
        <v>798083</v>
      </c>
      <c r="Q28" s="130">
        <v>4.2214476002999997E-2</v>
      </c>
      <c r="R28" s="10">
        <f t="shared" si="7"/>
        <v>1258634</v>
      </c>
      <c r="S28" s="130">
        <v>4.2214476002999997E-2</v>
      </c>
      <c r="T28" s="10">
        <f t="shared" si="8"/>
        <v>729918</v>
      </c>
      <c r="U28" s="60">
        <f t="shared" si="9"/>
        <v>155415066</v>
      </c>
    </row>
    <row r="29" spans="1:21" s="3" customFormat="1" ht="15">
      <c r="A29" s="7">
        <v>321</v>
      </c>
      <c r="B29" s="8" t="s">
        <v>24</v>
      </c>
      <c r="C29" s="9">
        <v>4.6924779509999997E-3</v>
      </c>
      <c r="D29" s="10">
        <f t="shared" si="0"/>
        <v>11224225</v>
      </c>
      <c r="E29" s="9">
        <v>4.6924779509999997E-3</v>
      </c>
      <c r="F29" s="10">
        <f t="shared" si="1"/>
        <v>5038807</v>
      </c>
      <c r="G29" s="9">
        <v>4.6924779509999997E-3</v>
      </c>
      <c r="H29" s="10">
        <f t="shared" si="2"/>
        <v>166754</v>
      </c>
      <c r="I29" s="130">
        <v>4.6924779509999997E-3</v>
      </c>
      <c r="J29" s="10">
        <f t="shared" si="3"/>
        <v>77709</v>
      </c>
      <c r="K29" s="130">
        <v>4.6924779509999997E-3</v>
      </c>
      <c r="L29" s="10">
        <f t="shared" si="4"/>
        <v>442855</v>
      </c>
      <c r="M29" s="130">
        <v>4.6924779509999997E-3</v>
      </c>
      <c r="N29" s="10">
        <f t="shared" si="5"/>
        <v>15525</v>
      </c>
      <c r="O29" s="130">
        <v>4.6924779509999997E-3</v>
      </c>
      <c r="P29" s="10">
        <f t="shared" si="6"/>
        <v>88713</v>
      </c>
      <c r="Q29" s="130">
        <v>4.6924779509999997E-3</v>
      </c>
      <c r="R29" s="10">
        <f t="shared" si="7"/>
        <v>139907</v>
      </c>
      <c r="S29" s="130">
        <v>4.6924779509999997E-3</v>
      </c>
      <c r="T29" s="10">
        <f t="shared" si="8"/>
        <v>81136</v>
      </c>
      <c r="U29" s="60">
        <f t="shared" si="9"/>
        <v>17275631</v>
      </c>
    </row>
    <row r="30" spans="1:21" s="3" customFormat="1" ht="15">
      <c r="A30" s="7">
        <v>322</v>
      </c>
      <c r="B30" s="8" t="s">
        <v>25</v>
      </c>
      <c r="C30" s="9">
        <v>1.1524174083000001E-2</v>
      </c>
      <c r="D30" s="10">
        <f t="shared" si="0"/>
        <v>27565377</v>
      </c>
      <c r="E30" s="9">
        <v>1.1524174083000001E-2</v>
      </c>
      <c r="F30" s="10">
        <f t="shared" si="1"/>
        <v>12374719</v>
      </c>
      <c r="G30" s="9">
        <v>1.1524174083000001E-2</v>
      </c>
      <c r="H30" s="10">
        <f t="shared" si="2"/>
        <v>409528</v>
      </c>
      <c r="I30" s="130">
        <v>1.1524174083000001E-2</v>
      </c>
      <c r="J30" s="10">
        <f t="shared" si="3"/>
        <v>190843</v>
      </c>
      <c r="K30" s="130">
        <v>1.1524174083000001E-2</v>
      </c>
      <c r="L30" s="10">
        <f t="shared" si="4"/>
        <v>1087601</v>
      </c>
      <c r="M30" s="130">
        <v>1.1524174083000001E-2</v>
      </c>
      <c r="N30" s="10">
        <f t="shared" si="5"/>
        <v>38127</v>
      </c>
      <c r="O30" s="130">
        <v>1.1524174083000001E-2</v>
      </c>
      <c r="P30" s="10">
        <f t="shared" si="6"/>
        <v>217869</v>
      </c>
      <c r="Q30" s="130">
        <v>1.1524174083000001E-2</v>
      </c>
      <c r="R30" s="10">
        <f t="shared" si="7"/>
        <v>343596</v>
      </c>
      <c r="S30" s="130">
        <v>1.1524174083000001E-2</v>
      </c>
      <c r="T30" s="10">
        <f t="shared" si="8"/>
        <v>199261</v>
      </c>
      <c r="U30" s="60">
        <f t="shared" si="9"/>
        <v>42426921</v>
      </c>
    </row>
    <row r="31" spans="1:21" s="3" customFormat="1" ht="15">
      <c r="A31" s="7">
        <v>323</v>
      </c>
      <c r="B31" s="8" t="s">
        <v>26</v>
      </c>
      <c r="C31" s="9">
        <v>1.1627561352E-2</v>
      </c>
      <c r="D31" s="10">
        <f t="shared" si="0"/>
        <v>27812676</v>
      </c>
      <c r="E31" s="9">
        <v>1.1627561352E-2</v>
      </c>
      <c r="F31" s="10">
        <f t="shared" si="1"/>
        <v>12485736</v>
      </c>
      <c r="G31" s="9">
        <v>1.1627561352E-2</v>
      </c>
      <c r="H31" s="10">
        <f t="shared" si="2"/>
        <v>413202</v>
      </c>
      <c r="I31" s="130">
        <v>1.1627561352E-2</v>
      </c>
      <c r="J31" s="10">
        <f t="shared" si="3"/>
        <v>192556</v>
      </c>
      <c r="K31" s="130">
        <v>1.1627561352E-2</v>
      </c>
      <c r="L31" s="10">
        <f t="shared" si="4"/>
        <v>1097358</v>
      </c>
      <c r="M31" s="130">
        <v>1.1627561352E-2</v>
      </c>
      <c r="N31" s="10">
        <f t="shared" si="5"/>
        <v>38469</v>
      </c>
      <c r="O31" s="130">
        <v>1.1627561352E-2</v>
      </c>
      <c r="P31" s="10">
        <f t="shared" si="6"/>
        <v>219824</v>
      </c>
      <c r="Q31" s="130">
        <v>1.1627561352E-2</v>
      </c>
      <c r="R31" s="10">
        <f t="shared" si="7"/>
        <v>346678</v>
      </c>
      <c r="S31" s="130">
        <v>1.1627561352E-2</v>
      </c>
      <c r="T31" s="10">
        <f t="shared" si="8"/>
        <v>201049</v>
      </c>
      <c r="U31" s="60">
        <f t="shared" si="9"/>
        <v>42807548</v>
      </c>
    </row>
    <row r="32" spans="1:21" s="3" customFormat="1" ht="15">
      <c r="A32" s="7">
        <v>324</v>
      </c>
      <c r="B32" s="8" t="s">
        <v>27</v>
      </c>
      <c r="C32" s="9">
        <v>2.1105371602999998E-2</v>
      </c>
      <c r="D32" s="10">
        <f t="shared" si="0"/>
        <v>50483230</v>
      </c>
      <c r="E32" s="9">
        <v>2.1105371602999998E-2</v>
      </c>
      <c r="F32" s="10">
        <f t="shared" si="1"/>
        <v>22663059</v>
      </c>
      <c r="G32" s="9">
        <v>2.1105371602999998E-2</v>
      </c>
      <c r="H32" s="10">
        <f t="shared" si="2"/>
        <v>750010</v>
      </c>
      <c r="I32" s="130">
        <v>2.1105371602999998E-2</v>
      </c>
      <c r="J32" s="10">
        <f t="shared" si="3"/>
        <v>349511</v>
      </c>
      <c r="K32" s="130">
        <v>2.1105371602999998E-2</v>
      </c>
      <c r="L32" s="10">
        <f t="shared" si="4"/>
        <v>1991832</v>
      </c>
      <c r="M32" s="130">
        <v>2.1105371602999998E-2</v>
      </c>
      <c r="N32" s="10">
        <f t="shared" si="5"/>
        <v>69826</v>
      </c>
      <c r="O32" s="130">
        <v>2.1105371602999998E-2</v>
      </c>
      <c r="P32" s="10">
        <f t="shared" si="6"/>
        <v>399006</v>
      </c>
      <c r="Q32" s="130">
        <v>2.1105371602999998E-2</v>
      </c>
      <c r="R32" s="10">
        <f t="shared" si="7"/>
        <v>629261</v>
      </c>
      <c r="S32" s="130">
        <v>2.1105371602999998E-2</v>
      </c>
      <c r="T32" s="10">
        <f t="shared" si="8"/>
        <v>364927</v>
      </c>
      <c r="U32" s="60">
        <f t="shared" si="9"/>
        <v>77700662</v>
      </c>
    </row>
    <row r="33" spans="1:21" s="3" customFormat="1" ht="15">
      <c r="A33" s="7">
        <v>325</v>
      </c>
      <c r="B33" s="8" t="s">
        <v>28</v>
      </c>
      <c r="C33" s="9">
        <v>6.9924459749999999E-3</v>
      </c>
      <c r="D33" s="10">
        <f t="shared" si="0"/>
        <v>16725660</v>
      </c>
      <c r="E33" s="9">
        <v>6.9924459749999999E-3</v>
      </c>
      <c r="F33" s="10">
        <f t="shared" si="1"/>
        <v>7508525</v>
      </c>
      <c r="G33" s="9">
        <v>6.9924459749999999E-3</v>
      </c>
      <c r="H33" s="10">
        <f t="shared" si="2"/>
        <v>248487</v>
      </c>
      <c r="I33" s="130">
        <v>6.9924459749999999E-3</v>
      </c>
      <c r="J33" s="10">
        <f t="shared" si="3"/>
        <v>115797</v>
      </c>
      <c r="K33" s="130">
        <v>6.9924459749999999E-3</v>
      </c>
      <c r="L33" s="10">
        <f t="shared" si="4"/>
        <v>659916</v>
      </c>
      <c r="M33" s="130">
        <v>6.9924459749999999E-3</v>
      </c>
      <c r="N33" s="10">
        <f t="shared" si="5"/>
        <v>23134</v>
      </c>
      <c r="O33" s="130">
        <v>6.9924459749999999E-3</v>
      </c>
      <c r="P33" s="10">
        <f t="shared" si="6"/>
        <v>132195</v>
      </c>
      <c r="Q33" s="130">
        <v>6.9924459749999999E-3</v>
      </c>
      <c r="R33" s="10">
        <f t="shared" si="7"/>
        <v>208481</v>
      </c>
      <c r="S33" s="130">
        <v>6.9924459749999999E-3</v>
      </c>
      <c r="T33" s="10">
        <f t="shared" si="8"/>
        <v>120904</v>
      </c>
      <c r="U33" s="60">
        <f t="shared" si="9"/>
        <v>25743099</v>
      </c>
    </row>
    <row r="34" spans="1:21" s="3" customFormat="1" ht="15">
      <c r="A34" s="7">
        <v>326</v>
      </c>
      <c r="B34" s="8" t="s">
        <v>29</v>
      </c>
      <c r="C34" s="9">
        <v>3.4845731028000003E-2</v>
      </c>
      <c r="D34" s="10">
        <f t="shared" si="0"/>
        <v>83349637</v>
      </c>
      <c r="E34" s="9">
        <v>3.4845731028000003E-2</v>
      </c>
      <c r="F34" s="10">
        <f t="shared" si="1"/>
        <v>37417529</v>
      </c>
      <c r="G34" s="9">
        <v>3.4845731028000003E-2</v>
      </c>
      <c r="H34" s="10">
        <f t="shared" si="2"/>
        <v>1238293</v>
      </c>
      <c r="I34" s="130">
        <v>3.4845731028000003E-2</v>
      </c>
      <c r="J34" s="10">
        <f t="shared" si="3"/>
        <v>577055</v>
      </c>
      <c r="K34" s="130">
        <v>3.4845731028000003E-2</v>
      </c>
      <c r="L34" s="10">
        <f t="shared" si="4"/>
        <v>3288586</v>
      </c>
      <c r="M34" s="130">
        <v>3.4845731028000003E-2</v>
      </c>
      <c r="N34" s="10">
        <f t="shared" si="5"/>
        <v>115286</v>
      </c>
      <c r="O34" s="130">
        <v>3.4845731028000003E-2</v>
      </c>
      <c r="P34" s="10">
        <f t="shared" si="6"/>
        <v>658773</v>
      </c>
      <c r="Q34" s="130">
        <v>3.4845731028000003E-2</v>
      </c>
      <c r="R34" s="10">
        <f t="shared" si="7"/>
        <v>1038933</v>
      </c>
      <c r="S34" s="130">
        <v>3.4845731028000003E-2</v>
      </c>
      <c r="T34" s="10">
        <f t="shared" si="8"/>
        <v>602507</v>
      </c>
      <c r="U34" s="60">
        <f t="shared" si="9"/>
        <v>128286599</v>
      </c>
    </row>
    <row r="35" spans="1:21" s="3" customFormat="1" ht="15">
      <c r="A35" s="7">
        <v>327</v>
      </c>
      <c r="B35" s="8" t="s">
        <v>30</v>
      </c>
      <c r="C35" s="9">
        <v>4.304506114E-3</v>
      </c>
      <c r="D35" s="10">
        <f t="shared" si="0"/>
        <v>10296212</v>
      </c>
      <c r="E35" s="9">
        <v>4.304506114E-3</v>
      </c>
      <c r="F35" s="10">
        <f t="shared" si="1"/>
        <v>4622201</v>
      </c>
      <c r="G35" s="9">
        <v>4.304506114E-3</v>
      </c>
      <c r="H35" s="10">
        <f t="shared" si="2"/>
        <v>152967</v>
      </c>
      <c r="I35" s="130">
        <v>4.304506114E-3</v>
      </c>
      <c r="J35" s="10">
        <f t="shared" si="3"/>
        <v>71284</v>
      </c>
      <c r="K35" s="130">
        <v>4.304506114E-3</v>
      </c>
      <c r="L35" s="10">
        <f t="shared" si="4"/>
        <v>406240</v>
      </c>
      <c r="M35" s="130">
        <v>4.304506114E-3</v>
      </c>
      <c r="N35" s="10">
        <f t="shared" si="5"/>
        <v>14241</v>
      </c>
      <c r="O35" s="130">
        <v>4.304506114E-3</v>
      </c>
      <c r="P35" s="10">
        <f t="shared" si="6"/>
        <v>81379</v>
      </c>
      <c r="Q35" s="130">
        <v>4.304506114E-3</v>
      </c>
      <c r="R35" s="10">
        <f t="shared" si="7"/>
        <v>128340</v>
      </c>
      <c r="S35" s="130">
        <v>4.304506114E-3</v>
      </c>
      <c r="T35" s="10">
        <f t="shared" si="8"/>
        <v>74428</v>
      </c>
      <c r="U35" s="60">
        <f t="shared" si="9"/>
        <v>15847292</v>
      </c>
    </row>
    <row r="36" spans="1:21" s="3" customFormat="1" ht="15">
      <c r="A36" s="7">
        <v>328</v>
      </c>
      <c r="B36" s="8" t="s">
        <v>31</v>
      </c>
      <c r="C36" s="9">
        <v>3.1541638960000001E-3</v>
      </c>
      <c r="D36" s="10">
        <f t="shared" si="0"/>
        <v>7544638</v>
      </c>
      <c r="E36" s="9">
        <v>3.1541638960000001E-3</v>
      </c>
      <c r="F36" s="10">
        <f t="shared" si="1"/>
        <v>3386958</v>
      </c>
      <c r="G36" s="9">
        <v>3.1541638960000001E-3</v>
      </c>
      <c r="H36" s="10">
        <f t="shared" si="2"/>
        <v>112088</v>
      </c>
      <c r="I36" s="130">
        <v>3.1541638960000001E-3</v>
      </c>
      <c r="J36" s="10">
        <f t="shared" si="3"/>
        <v>52234</v>
      </c>
      <c r="K36" s="130">
        <v>3.1541638960000001E-3</v>
      </c>
      <c r="L36" s="10">
        <f t="shared" si="4"/>
        <v>297676</v>
      </c>
      <c r="M36" s="130">
        <v>3.1541638960000001E-3</v>
      </c>
      <c r="N36" s="10">
        <f t="shared" si="5"/>
        <v>10435</v>
      </c>
      <c r="O36" s="130">
        <v>3.1541638960000001E-3</v>
      </c>
      <c r="P36" s="10">
        <f t="shared" si="6"/>
        <v>59631</v>
      </c>
      <c r="Q36" s="130">
        <v>3.1541638960000001E-3</v>
      </c>
      <c r="R36" s="10">
        <f t="shared" si="7"/>
        <v>94042</v>
      </c>
      <c r="S36" s="130">
        <v>3.1541638960000001E-3</v>
      </c>
      <c r="T36" s="10">
        <f t="shared" si="8"/>
        <v>54538</v>
      </c>
      <c r="U36" s="60">
        <f t="shared" si="9"/>
        <v>11612240</v>
      </c>
    </row>
    <row r="37" spans="1:21" s="3" customFormat="1" ht="15">
      <c r="A37" s="7">
        <v>329</v>
      </c>
      <c r="B37" s="8" t="s">
        <v>32</v>
      </c>
      <c r="C37" s="9">
        <v>1.2704231481E-2</v>
      </c>
      <c r="D37" s="10">
        <f t="shared" si="0"/>
        <v>30388029</v>
      </c>
      <c r="E37" s="9">
        <v>1.2704231481E-2</v>
      </c>
      <c r="F37" s="10">
        <f t="shared" si="1"/>
        <v>13641870</v>
      </c>
      <c r="G37" s="9">
        <v>1.2704231481E-2</v>
      </c>
      <c r="H37" s="10">
        <f t="shared" si="2"/>
        <v>451463</v>
      </c>
      <c r="I37" s="130">
        <v>1.2704231481E-2</v>
      </c>
      <c r="J37" s="10">
        <f t="shared" si="3"/>
        <v>210386</v>
      </c>
      <c r="K37" s="130">
        <v>1.2704231481E-2</v>
      </c>
      <c r="L37" s="10">
        <f t="shared" si="4"/>
        <v>1198969</v>
      </c>
      <c r="M37" s="130">
        <v>1.2704231481E-2</v>
      </c>
      <c r="N37" s="10">
        <f t="shared" si="5"/>
        <v>42032</v>
      </c>
      <c r="O37" s="130">
        <v>1.2704231481E-2</v>
      </c>
      <c r="P37" s="10">
        <f t="shared" si="6"/>
        <v>240179</v>
      </c>
      <c r="Q37" s="130">
        <v>1.2704231481E-2</v>
      </c>
      <c r="R37" s="10">
        <f t="shared" si="7"/>
        <v>378780</v>
      </c>
      <c r="S37" s="130">
        <v>1.2704231481E-2</v>
      </c>
      <c r="T37" s="10">
        <f t="shared" si="8"/>
        <v>219665</v>
      </c>
      <c r="U37" s="60">
        <f t="shared" si="9"/>
        <v>46771373</v>
      </c>
    </row>
    <row r="38" spans="1:21" s="3" customFormat="1" ht="15">
      <c r="A38" s="7">
        <v>330</v>
      </c>
      <c r="B38" s="8" t="s">
        <v>33</v>
      </c>
      <c r="C38" s="9">
        <v>2.9220925840000001E-3</v>
      </c>
      <c r="D38" s="10">
        <f t="shared" si="0"/>
        <v>6989532</v>
      </c>
      <c r="E38" s="9">
        <v>2.9220925840000001E-3</v>
      </c>
      <c r="F38" s="10">
        <f t="shared" si="1"/>
        <v>3137758</v>
      </c>
      <c r="G38" s="9">
        <v>2.9220925840000001E-3</v>
      </c>
      <c r="H38" s="10">
        <f t="shared" si="2"/>
        <v>103841</v>
      </c>
      <c r="I38" s="130">
        <v>2.9220925840000001E-3</v>
      </c>
      <c r="J38" s="10">
        <f t="shared" si="3"/>
        <v>48391</v>
      </c>
      <c r="K38" s="130">
        <v>2.9220925840000001E-3</v>
      </c>
      <c r="L38" s="10">
        <f t="shared" si="4"/>
        <v>275774</v>
      </c>
      <c r="M38" s="130">
        <v>2.9220925840000001E-3</v>
      </c>
      <c r="N38" s="10">
        <f t="shared" si="5"/>
        <v>9668</v>
      </c>
      <c r="O38" s="130">
        <v>2.9220925840000001E-3</v>
      </c>
      <c r="P38" s="10">
        <f t="shared" si="6"/>
        <v>55243</v>
      </c>
      <c r="Q38" s="130">
        <v>2.9220925840000001E-3</v>
      </c>
      <c r="R38" s="10">
        <f t="shared" si="7"/>
        <v>87123</v>
      </c>
      <c r="S38" s="130">
        <v>2.9220925840000001E-3</v>
      </c>
      <c r="T38" s="10">
        <f t="shared" si="8"/>
        <v>50525</v>
      </c>
      <c r="U38" s="60">
        <f t="shared" si="9"/>
        <v>10757855</v>
      </c>
    </row>
    <row r="39" spans="1:21" s="3" customFormat="1" ht="15">
      <c r="A39" s="7">
        <v>331</v>
      </c>
      <c r="B39" s="8" t="s">
        <v>34</v>
      </c>
      <c r="C39" s="9">
        <v>9.0932178920000006E-3</v>
      </c>
      <c r="D39" s="10">
        <f t="shared" si="0"/>
        <v>21750624</v>
      </c>
      <c r="E39" s="9">
        <v>9.0932178920000006E-3</v>
      </c>
      <c r="F39" s="10">
        <f t="shared" si="1"/>
        <v>9764345</v>
      </c>
      <c r="G39" s="9">
        <v>9.0932178920000006E-3</v>
      </c>
      <c r="H39" s="10">
        <f t="shared" si="2"/>
        <v>323141</v>
      </c>
      <c r="I39" s="130">
        <v>9.0932178920000006E-3</v>
      </c>
      <c r="J39" s="10">
        <f t="shared" si="3"/>
        <v>150586</v>
      </c>
      <c r="K39" s="130">
        <v>9.0932178920000006E-3</v>
      </c>
      <c r="L39" s="10">
        <f t="shared" si="4"/>
        <v>858178</v>
      </c>
      <c r="M39" s="130">
        <v>9.0932178920000006E-3</v>
      </c>
      <c r="N39" s="10">
        <f t="shared" si="5"/>
        <v>30085</v>
      </c>
      <c r="O39" s="130">
        <v>9.0932178920000006E-3</v>
      </c>
      <c r="P39" s="10">
        <f t="shared" si="6"/>
        <v>171911</v>
      </c>
      <c r="Q39" s="130">
        <v>9.0932178920000006E-3</v>
      </c>
      <c r="R39" s="10">
        <f t="shared" si="7"/>
        <v>271116</v>
      </c>
      <c r="S39" s="130">
        <v>9.0932178920000006E-3</v>
      </c>
      <c r="T39" s="10">
        <f t="shared" si="8"/>
        <v>157228</v>
      </c>
      <c r="U39" s="60">
        <f t="shared" si="9"/>
        <v>33477214</v>
      </c>
    </row>
    <row r="40" spans="1:21" s="3" customFormat="1" ht="15">
      <c r="A40" s="7">
        <v>332</v>
      </c>
      <c r="B40" s="8" t="s">
        <v>35</v>
      </c>
      <c r="C40" s="9">
        <v>9.8529601520000003E-3</v>
      </c>
      <c r="D40" s="10">
        <f t="shared" si="0"/>
        <v>23567898</v>
      </c>
      <c r="E40" s="9">
        <v>9.8529601520000003E-3</v>
      </c>
      <c r="F40" s="10">
        <f t="shared" si="1"/>
        <v>10580160</v>
      </c>
      <c r="G40" s="9">
        <v>9.8529601520000003E-3</v>
      </c>
      <c r="H40" s="10">
        <f t="shared" si="2"/>
        <v>350139</v>
      </c>
      <c r="I40" s="130">
        <v>9.8529601520000003E-3</v>
      </c>
      <c r="J40" s="10">
        <f t="shared" si="3"/>
        <v>163168</v>
      </c>
      <c r="K40" s="130">
        <v>9.8529601520000003E-3</v>
      </c>
      <c r="L40" s="10">
        <f t="shared" si="4"/>
        <v>929879</v>
      </c>
      <c r="M40" s="130">
        <v>9.8529601520000003E-3</v>
      </c>
      <c r="N40" s="10">
        <f t="shared" si="5"/>
        <v>32598</v>
      </c>
      <c r="O40" s="130">
        <v>9.8529601520000003E-3</v>
      </c>
      <c r="P40" s="10">
        <f t="shared" si="6"/>
        <v>186274</v>
      </c>
      <c r="Q40" s="130">
        <v>9.8529601520000003E-3</v>
      </c>
      <c r="R40" s="10">
        <f t="shared" si="7"/>
        <v>293768</v>
      </c>
      <c r="S40" s="130">
        <v>9.8529601520000003E-3</v>
      </c>
      <c r="T40" s="10">
        <f t="shared" si="8"/>
        <v>170365</v>
      </c>
      <c r="U40" s="60">
        <f t="shared" si="9"/>
        <v>36274249</v>
      </c>
    </row>
    <row r="41" spans="1:21" s="3" customFormat="1" ht="15">
      <c r="A41" s="7">
        <v>333</v>
      </c>
      <c r="B41" s="8" t="s">
        <v>36</v>
      </c>
      <c r="C41" s="9">
        <v>4.8185214349999997E-3</v>
      </c>
      <c r="D41" s="10">
        <f t="shared" si="0"/>
        <v>11525716</v>
      </c>
      <c r="E41" s="9">
        <v>4.8185214349999997E-3</v>
      </c>
      <c r="F41" s="10">
        <f t="shared" si="1"/>
        <v>5174154</v>
      </c>
      <c r="G41" s="9">
        <v>4.8185214349999997E-3</v>
      </c>
      <c r="H41" s="10">
        <f t="shared" si="2"/>
        <v>171233</v>
      </c>
      <c r="I41" s="130">
        <v>4.8185214349999997E-3</v>
      </c>
      <c r="J41" s="10">
        <f t="shared" si="3"/>
        <v>79796</v>
      </c>
      <c r="K41" s="130">
        <v>4.8185214349999997E-3</v>
      </c>
      <c r="L41" s="10">
        <f t="shared" si="4"/>
        <v>454751</v>
      </c>
      <c r="M41" s="130">
        <v>4.8185214349999997E-3</v>
      </c>
      <c r="N41" s="10">
        <f t="shared" si="5"/>
        <v>15942</v>
      </c>
      <c r="O41" s="130">
        <v>4.8185214349999997E-3</v>
      </c>
      <c r="P41" s="10">
        <f t="shared" si="6"/>
        <v>91096</v>
      </c>
      <c r="Q41" s="130">
        <v>4.8185214349999997E-3</v>
      </c>
      <c r="R41" s="10">
        <f t="shared" si="7"/>
        <v>143665</v>
      </c>
      <c r="S41" s="130">
        <v>4.8185214349999997E-3</v>
      </c>
      <c r="T41" s="10">
        <f t="shared" si="8"/>
        <v>83316</v>
      </c>
      <c r="U41" s="60">
        <f t="shared" si="9"/>
        <v>17739669</v>
      </c>
    </row>
    <row r="42" spans="1:21" s="3" customFormat="1" ht="15">
      <c r="A42" s="7">
        <v>334</v>
      </c>
      <c r="B42" s="8" t="s">
        <v>37</v>
      </c>
      <c r="C42" s="9">
        <v>2.2248001823000001E-2</v>
      </c>
      <c r="D42" s="10">
        <f t="shared" si="0"/>
        <v>53216357</v>
      </c>
      <c r="E42" s="9">
        <v>2.2248001823000001E-2</v>
      </c>
      <c r="F42" s="10">
        <f t="shared" si="1"/>
        <v>23890021</v>
      </c>
      <c r="G42" s="9">
        <v>2.2248001823000001E-2</v>
      </c>
      <c r="H42" s="10">
        <f t="shared" si="2"/>
        <v>790615</v>
      </c>
      <c r="I42" s="130">
        <v>2.2248001823000001E-2</v>
      </c>
      <c r="J42" s="10">
        <f t="shared" si="3"/>
        <v>368433</v>
      </c>
      <c r="K42" s="130">
        <v>2.2248001823000001E-2</v>
      </c>
      <c r="L42" s="10">
        <f t="shared" si="4"/>
        <v>2099668</v>
      </c>
      <c r="M42" s="130">
        <v>2.2248001823000001E-2</v>
      </c>
      <c r="N42" s="10">
        <f t="shared" si="5"/>
        <v>73607</v>
      </c>
      <c r="O42" s="130">
        <v>2.2248001823000001E-2</v>
      </c>
      <c r="P42" s="10">
        <f t="shared" si="6"/>
        <v>420608</v>
      </c>
      <c r="Q42" s="130">
        <v>2.2248001823000001E-2</v>
      </c>
      <c r="R42" s="10">
        <f t="shared" si="7"/>
        <v>663329</v>
      </c>
      <c r="S42" s="130">
        <v>2.2248001823000001E-2</v>
      </c>
      <c r="T42" s="10">
        <f t="shared" si="8"/>
        <v>384683</v>
      </c>
      <c r="U42" s="60">
        <f t="shared" si="9"/>
        <v>81907321</v>
      </c>
    </row>
    <row r="43" spans="1:21" s="3" customFormat="1" ht="15">
      <c r="A43" s="7">
        <v>335</v>
      </c>
      <c r="B43" s="8" t="s">
        <v>38</v>
      </c>
      <c r="C43" s="9">
        <v>8.098821216E-3</v>
      </c>
      <c r="D43" s="10">
        <f t="shared" si="0"/>
        <v>19372066</v>
      </c>
      <c r="E43" s="9">
        <v>8.098821216E-3</v>
      </c>
      <c r="F43" s="10">
        <f t="shared" si="1"/>
        <v>8696557</v>
      </c>
      <c r="G43" s="9">
        <v>8.098821216E-3</v>
      </c>
      <c r="H43" s="10">
        <f t="shared" si="2"/>
        <v>287803</v>
      </c>
      <c r="I43" s="130">
        <v>8.098821216E-3</v>
      </c>
      <c r="J43" s="10">
        <f t="shared" si="3"/>
        <v>134119</v>
      </c>
      <c r="K43" s="130">
        <v>8.098821216E-3</v>
      </c>
      <c r="L43" s="10">
        <f t="shared" si="4"/>
        <v>764331</v>
      </c>
      <c r="M43" s="130">
        <v>8.098821216E-3</v>
      </c>
      <c r="N43" s="10">
        <f t="shared" si="5"/>
        <v>26795</v>
      </c>
      <c r="O43" s="130">
        <v>8.098821216E-3</v>
      </c>
      <c r="P43" s="10">
        <f t="shared" si="6"/>
        <v>153112</v>
      </c>
      <c r="Q43" s="130">
        <v>8.098821216E-3</v>
      </c>
      <c r="R43" s="10">
        <f t="shared" si="7"/>
        <v>241468</v>
      </c>
      <c r="S43" s="130">
        <v>8.098821216E-3</v>
      </c>
      <c r="T43" s="10">
        <f t="shared" si="8"/>
        <v>140034</v>
      </c>
      <c r="U43" s="60">
        <f t="shared" si="9"/>
        <v>29816285</v>
      </c>
    </row>
    <row r="44" spans="1:21" s="3" customFormat="1" ht="15">
      <c r="A44" s="7">
        <v>336</v>
      </c>
      <c r="B44" s="8" t="s">
        <v>39</v>
      </c>
      <c r="C44" s="9">
        <v>2.1019848093999999E-2</v>
      </c>
      <c r="D44" s="10">
        <f t="shared" si="0"/>
        <v>50278661</v>
      </c>
      <c r="E44" s="9">
        <v>2.1019848093999999E-2</v>
      </c>
      <c r="F44" s="10">
        <f t="shared" si="1"/>
        <v>22571223</v>
      </c>
      <c r="G44" s="9">
        <v>2.1019848093999999E-2</v>
      </c>
      <c r="H44" s="10">
        <f t="shared" si="2"/>
        <v>746971</v>
      </c>
      <c r="I44" s="130">
        <v>2.1019848093999999E-2</v>
      </c>
      <c r="J44" s="10">
        <f t="shared" si="3"/>
        <v>348094</v>
      </c>
      <c r="K44" s="130">
        <v>2.1019848093999999E-2</v>
      </c>
      <c r="L44" s="10">
        <f t="shared" si="4"/>
        <v>1983760</v>
      </c>
      <c r="M44" s="130">
        <v>2.1019848093999999E-2</v>
      </c>
      <c r="N44" s="10">
        <f t="shared" si="5"/>
        <v>69543</v>
      </c>
      <c r="O44" s="130">
        <v>2.1019848093999999E-2</v>
      </c>
      <c r="P44" s="10">
        <f t="shared" si="6"/>
        <v>397389</v>
      </c>
      <c r="Q44" s="130">
        <v>2.1019848093999999E-2</v>
      </c>
      <c r="R44" s="10">
        <f t="shared" si="7"/>
        <v>626712</v>
      </c>
      <c r="S44" s="130">
        <v>2.1019848093999999E-2</v>
      </c>
      <c r="T44" s="10">
        <f t="shared" si="8"/>
        <v>363448</v>
      </c>
      <c r="U44" s="60">
        <f t="shared" si="9"/>
        <v>77385801</v>
      </c>
    </row>
    <row r="45" spans="1:21" s="3" customFormat="1" ht="15">
      <c r="A45" s="7">
        <v>337</v>
      </c>
      <c r="B45" s="8" t="s">
        <v>40</v>
      </c>
      <c r="C45" s="9">
        <v>8.843945923E-3</v>
      </c>
      <c r="D45" s="10">
        <f t="shared" si="0"/>
        <v>21154376</v>
      </c>
      <c r="E45" s="9">
        <v>8.843945923E-3</v>
      </c>
      <c r="F45" s="10">
        <f t="shared" si="1"/>
        <v>9496676</v>
      </c>
      <c r="G45" s="9">
        <v>8.843945923E-3</v>
      </c>
      <c r="H45" s="10">
        <f t="shared" si="2"/>
        <v>314282</v>
      </c>
      <c r="I45" s="130">
        <v>8.843945923E-3</v>
      </c>
      <c r="J45" s="10">
        <f t="shared" si="3"/>
        <v>146458</v>
      </c>
      <c r="K45" s="130">
        <v>8.843945923E-3</v>
      </c>
      <c r="L45" s="10">
        <f t="shared" si="4"/>
        <v>834652</v>
      </c>
      <c r="M45" s="130">
        <v>8.843945923E-3</v>
      </c>
      <c r="N45" s="10">
        <f t="shared" si="5"/>
        <v>29260</v>
      </c>
      <c r="O45" s="130">
        <v>8.843945923E-3</v>
      </c>
      <c r="P45" s="10">
        <f t="shared" si="6"/>
        <v>167199</v>
      </c>
      <c r="Q45" s="130">
        <v>8.843945923E-3</v>
      </c>
      <c r="R45" s="10">
        <f t="shared" si="7"/>
        <v>263684</v>
      </c>
      <c r="S45" s="130">
        <v>8.843945923E-3</v>
      </c>
      <c r="T45" s="10">
        <f t="shared" si="8"/>
        <v>152918</v>
      </c>
      <c r="U45" s="60">
        <f t="shared" si="9"/>
        <v>32559505</v>
      </c>
    </row>
    <row r="46" spans="1:21" s="3" customFormat="1" ht="15">
      <c r="A46" s="7">
        <v>338</v>
      </c>
      <c r="B46" s="8" t="s">
        <v>41</v>
      </c>
      <c r="C46" s="9">
        <v>3.3142496313000001E-2</v>
      </c>
      <c r="D46" s="10">
        <f t="shared" si="0"/>
        <v>79275565</v>
      </c>
      <c r="E46" s="9">
        <v>3.3142496313000001E-2</v>
      </c>
      <c r="F46" s="10">
        <f t="shared" si="1"/>
        <v>35588586</v>
      </c>
      <c r="G46" s="9">
        <v>3.3142496313000001E-2</v>
      </c>
      <c r="H46" s="10">
        <f t="shared" si="2"/>
        <v>1177766</v>
      </c>
      <c r="I46" s="130">
        <v>3.3142496313000001E-2</v>
      </c>
      <c r="J46" s="10">
        <f t="shared" si="3"/>
        <v>548849</v>
      </c>
      <c r="K46" s="130">
        <v>3.3142496313000001E-2</v>
      </c>
      <c r="L46" s="10">
        <f t="shared" si="4"/>
        <v>3127842</v>
      </c>
      <c r="M46" s="130">
        <v>3.3142496313000001E-2</v>
      </c>
      <c r="N46" s="10">
        <f t="shared" si="5"/>
        <v>109651</v>
      </c>
      <c r="O46" s="130">
        <v>3.3142496313000001E-2</v>
      </c>
      <c r="P46" s="10">
        <f t="shared" si="6"/>
        <v>626573</v>
      </c>
      <c r="Q46" s="130">
        <v>3.3142496313000001E-2</v>
      </c>
      <c r="R46" s="10">
        <f t="shared" si="7"/>
        <v>988151</v>
      </c>
      <c r="S46" s="130">
        <v>3.3142496313000001E-2</v>
      </c>
      <c r="T46" s="10">
        <f t="shared" si="8"/>
        <v>573057</v>
      </c>
      <c r="U46" s="60">
        <f t="shared" si="9"/>
        <v>122016040</v>
      </c>
    </row>
    <row r="47" spans="1:21" s="3" customFormat="1" ht="15">
      <c r="A47" s="7">
        <v>339</v>
      </c>
      <c r="B47" s="8" t="s">
        <v>42</v>
      </c>
      <c r="C47" s="9">
        <v>3.3103550723000003E-2</v>
      </c>
      <c r="D47" s="10">
        <f t="shared" si="0"/>
        <v>79182409</v>
      </c>
      <c r="E47" s="9">
        <v>3.3103550723000003E-2</v>
      </c>
      <c r="F47" s="10">
        <f t="shared" si="1"/>
        <v>35546766</v>
      </c>
      <c r="G47" s="9">
        <v>3.3103550723000003E-2</v>
      </c>
      <c r="H47" s="10">
        <f t="shared" si="2"/>
        <v>1176382</v>
      </c>
      <c r="I47" s="130">
        <v>3.3103550723000003E-2</v>
      </c>
      <c r="J47" s="10">
        <f t="shared" si="3"/>
        <v>548204</v>
      </c>
      <c r="K47" s="130">
        <v>3.3103550723000003E-2</v>
      </c>
      <c r="L47" s="10">
        <f t="shared" si="4"/>
        <v>3124167</v>
      </c>
      <c r="M47" s="130">
        <v>3.3103550723000003E-2</v>
      </c>
      <c r="N47" s="10">
        <f t="shared" si="5"/>
        <v>109522</v>
      </c>
      <c r="O47" s="130">
        <v>3.3103550723000003E-2</v>
      </c>
      <c r="P47" s="10">
        <f t="shared" si="6"/>
        <v>625837</v>
      </c>
      <c r="Q47" s="130">
        <v>3.3103550723000003E-2</v>
      </c>
      <c r="R47" s="10">
        <f t="shared" si="7"/>
        <v>986990</v>
      </c>
      <c r="S47" s="130">
        <v>3.3103550723000003E-2</v>
      </c>
      <c r="T47" s="10">
        <f t="shared" si="8"/>
        <v>572383</v>
      </c>
      <c r="U47" s="60">
        <f t="shared" si="9"/>
        <v>121872660</v>
      </c>
    </row>
    <row r="48" spans="1:21" s="3" customFormat="1" ht="15">
      <c r="A48" s="7">
        <v>340</v>
      </c>
      <c r="B48" s="8" t="s">
        <v>43</v>
      </c>
      <c r="C48" s="9">
        <v>1.1918551854E-2</v>
      </c>
      <c r="D48" s="10">
        <f t="shared" si="0"/>
        <v>28508714</v>
      </c>
      <c r="E48" s="9">
        <v>1.1918551854E-2</v>
      </c>
      <c r="F48" s="10">
        <f t="shared" si="1"/>
        <v>12798204</v>
      </c>
      <c r="G48" s="9">
        <v>1.1918551854E-2</v>
      </c>
      <c r="H48" s="10">
        <f t="shared" si="2"/>
        <v>423543</v>
      </c>
      <c r="I48" s="130">
        <v>1.1918551854E-2</v>
      </c>
      <c r="J48" s="10">
        <f t="shared" si="3"/>
        <v>197374</v>
      </c>
      <c r="K48" s="130">
        <v>1.1918551854E-2</v>
      </c>
      <c r="L48" s="10">
        <f t="shared" si="4"/>
        <v>1124820</v>
      </c>
      <c r="M48" s="130">
        <v>1.1918551854E-2</v>
      </c>
      <c r="N48" s="10">
        <f t="shared" si="5"/>
        <v>39432</v>
      </c>
      <c r="O48" s="130">
        <v>1.1918551854E-2</v>
      </c>
      <c r="P48" s="10">
        <f t="shared" si="6"/>
        <v>225325</v>
      </c>
      <c r="Q48" s="130">
        <v>1.1918551854E-2</v>
      </c>
      <c r="R48" s="10">
        <f t="shared" si="7"/>
        <v>355354</v>
      </c>
      <c r="S48" s="130">
        <v>1.1918551854E-2</v>
      </c>
      <c r="T48" s="10">
        <f t="shared" si="8"/>
        <v>206080</v>
      </c>
      <c r="U48" s="60">
        <f t="shared" si="9"/>
        <v>43878846</v>
      </c>
    </row>
    <row r="49" spans="1:21" s="3" customFormat="1" ht="15">
      <c r="A49" s="7">
        <v>341</v>
      </c>
      <c r="B49" s="8" t="s">
        <v>44</v>
      </c>
      <c r="C49" s="9">
        <v>3.003258104E-3</v>
      </c>
      <c r="D49" s="10">
        <f t="shared" si="0"/>
        <v>7183677</v>
      </c>
      <c r="E49" s="9">
        <v>3.003258104E-3</v>
      </c>
      <c r="F49" s="10">
        <f t="shared" si="1"/>
        <v>3224914</v>
      </c>
      <c r="G49" s="9">
        <v>3.003258104E-3</v>
      </c>
      <c r="H49" s="10">
        <f t="shared" si="2"/>
        <v>106725</v>
      </c>
      <c r="I49" s="130">
        <v>3.003258104E-3</v>
      </c>
      <c r="J49" s="10">
        <f t="shared" si="3"/>
        <v>49735</v>
      </c>
      <c r="K49" s="130">
        <v>3.003258104E-3</v>
      </c>
      <c r="L49" s="10">
        <f t="shared" si="4"/>
        <v>283434</v>
      </c>
      <c r="M49" s="130">
        <v>3.003258104E-3</v>
      </c>
      <c r="N49" s="10">
        <f t="shared" si="5"/>
        <v>9936</v>
      </c>
      <c r="O49" s="130">
        <v>3.003258104E-3</v>
      </c>
      <c r="P49" s="10">
        <f t="shared" si="6"/>
        <v>56778</v>
      </c>
      <c r="Q49" s="130">
        <v>3.003258104E-3</v>
      </c>
      <c r="R49" s="10">
        <f t="shared" si="7"/>
        <v>89543</v>
      </c>
      <c r="S49" s="130">
        <v>3.003258104E-3</v>
      </c>
      <c r="T49" s="10">
        <f t="shared" si="8"/>
        <v>51928</v>
      </c>
      <c r="U49" s="60">
        <f t="shared" si="9"/>
        <v>11056670</v>
      </c>
    </row>
    <row r="50" spans="1:21" s="3" customFormat="1" ht="15">
      <c r="A50" s="7">
        <v>342</v>
      </c>
      <c r="B50" s="8" t="s">
        <v>45</v>
      </c>
      <c r="C50" s="9">
        <v>3.4654201012999999E-2</v>
      </c>
      <c r="D50" s="10">
        <f t="shared" si="0"/>
        <v>82891504</v>
      </c>
      <c r="E50" s="9">
        <v>3.4654201012999999E-2</v>
      </c>
      <c r="F50" s="10">
        <f t="shared" si="1"/>
        <v>37211863</v>
      </c>
      <c r="G50" s="9">
        <v>3.4654201012999999E-2</v>
      </c>
      <c r="H50" s="10">
        <f t="shared" si="2"/>
        <v>1231487</v>
      </c>
      <c r="I50" s="130">
        <v>3.4654201012999999E-2</v>
      </c>
      <c r="J50" s="10">
        <f t="shared" si="3"/>
        <v>573883</v>
      </c>
      <c r="K50" s="130">
        <v>3.4654201012999999E-2</v>
      </c>
      <c r="L50" s="10">
        <f t="shared" si="4"/>
        <v>3270510</v>
      </c>
      <c r="M50" s="130">
        <v>3.4654201012999999E-2</v>
      </c>
      <c r="N50" s="10">
        <f t="shared" si="5"/>
        <v>114652</v>
      </c>
      <c r="O50" s="130">
        <v>3.4654201012999999E-2</v>
      </c>
      <c r="P50" s="10">
        <f t="shared" si="6"/>
        <v>655153</v>
      </c>
      <c r="Q50" s="130">
        <v>3.4654201012999999E-2</v>
      </c>
      <c r="R50" s="10">
        <f t="shared" si="7"/>
        <v>1033223</v>
      </c>
      <c r="S50" s="130">
        <v>3.4654201012999999E-2</v>
      </c>
      <c r="T50" s="10">
        <f t="shared" si="8"/>
        <v>599195</v>
      </c>
      <c r="U50" s="60">
        <f t="shared" si="9"/>
        <v>127581470</v>
      </c>
    </row>
    <row r="51" spans="1:21" s="3" customFormat="1" ht="15">
      <c r="A51" s="7">
        <v>343</v>
      </c>
      <c r="B51" s="8" t="s">
        <v>46</v>
      </c>
      <c r="C51" s="9">
        <v>2.0191517920000002E-3</v>
      </c>
      <c r="D51" s="10">
        <f t="shared" si="0"/>
        <v>4829733</v>
      </c>
      <c r="E51" s="9">
        <v>2.0191517920000002E-3</v>
      </c>
      <c r="F51" s="10">
        <f t="shared" si="1"/>
        <v>2168176</v>
      </c>
      <c r="G51" s="9">
        <v>2.0191517920000002E-3</v>
      </c>
      <c r="H51" s="10">
        <f t="shared" si="2"/>
        <v>71753</v>
      </c>
      <c r="I51" s="130">
        <v>2.0191517920000002E-3</v>
      </c>
      <c r="J51" s="10">
        <f t="shared" si="3"/>
        <v>33438</v>
      </c>
      <c r="K51" s="130">
        <v>2.0191517920000002E-3</v>
      </c>
      <c r="L51" s="10">
        <f t="shared" si="4"/>
        <v>190559</v>
      </c>
      <c r="M51" s="130">
        <v>2.0191517920000002E-3</v>
      </c>
      <c r="N51" s="10">
        <f t="shared" si="5"/>
        <v>6680</v>
      </c>
      <c r="O51" s="130">
        <v>2.0191517920000002E-3</v>
      </c>
      <c r="P51" s="10">
        <f t="shared" si="6"/>
        <v>38173</v>
      </c>
      <c r="Q51" s="130">
        <v>2.0191517920000002E-3</v>
      </c>
      <c r="R51" s="10">
        <f t="shared" si="7"/>
        <v>60201</v>
      </c>
      <c r="S51" s="130">
        <v>2.0191517920000002E-3</v>
      </c>
      <c r="T51" s="10">
        <f t="shared" si="8"/>
        <v>34913</v>
      </c>
      <c r="U51" s="60">
        <f t="shared" si="9"/>
        <v>7433626</v>
      </c>
    </row>
    <row r="52" spans="1:21" s="3" customFormat="1" ht="15">
      <c r="A52" s="7">
        <v>344</v>
      </c>
      <c r="B52" s="8" t="s">
        <v>47</v>
      </c>
      <c r="C52" s="9">
        <v>9.4646098230000003E-3</v>
      </c>
      <c r="D52" s="10">
        <f t="shared" si="0"/>
        <v>22638980</v>
      </c>
      <c r="E52" s="9">
        <v>9.4646098230000003E-3</v>
      </c>
      <c r="F52" s="10">
        <f t="shared" si="1"/>
        <v>10163148</v>
      </c>
      <c r="G52" s="9">
        <v>9.4646098230000003E-3</v>
      </c>
      <c r="H52" s="10">
        <f t="shared" si="2"/>
        <v>336339</v>
      </c>
      <c r="I52" s="130">
        <v>9.4646098230000003E-3</v>
      </c>
      <c r="J52" s="10">
        <f t="shared" si="3"/>
        <v>156737</v>
      </c>
      <c r="K52" s="130">
        <v>9.4646098230000003E-3</v>
      </c>
      <c r="L52" s="10">
        <f t="shared" si="4"/>
        <v>893228</v>
      </c>
      <c r="M52" s="130">
        <v>9.4646098230000003E-3</v>
      </c>
      <c r="N52" s="10">
        <f t="shared" si="5"/>
        <v>31313</v>
      </c>
      <c r="O52" s="130">
        <v>9.4646098230000003E-3</v>
      </c>
      <c r="P52" s="10">
        <f t="shared" si="6"/>
        <v>178933</v>
      </c>
      <c r="Q52" s="130">
        <v>9.4646098230000003E-3</v>
      </c>
      <c r="R52" s="10">
        <f t="shared" si="7"/>
        <v>282189</v>
      </c>
      <c r="S52" s="130">
        <v>9.4646098230000003E-3</v>
      </c>
      <c r="T52" s="10">
        <f t="shared" si="8"/>
        <v>163650</v>
      </c>
      <c r="U52" s="60">
        <f t="shared" si="9"/>
        <v>34844517</v>
      </c>
    </row>
    <row r="53" spans="1:21" s="3" customFormat="1" ht="15">
      <c r="A53" s="7">
        <v>345</v>
      </c>
      <c r="B53" s="8" t="s">
        <v>48</v>
      </c>
      <c r="C53" s="9">
        <v>6.7587161690000003E-3</v>
      </c>
      <c r="D53" s="10">
        <f t="shared" si="0"/>
        <v>16166587</v>
      </c>
      <c r="E53" s="9">
        <v>6.7587161690000003E-3</v>
      </c>
      <c r="F53" s="10">
        <f t="shared" si="1"/>
        <v>7257545</v>
      </c>
      <c r="G53" s="9">
        <v>6.7587161690000003E-3</v>
      </c>
      <c r="H53" s="10">
        <f t="shared" si="2"/>
        <v>240181</v>
      </c>
      <c r="I53" s="130">
        <v>6.7587161690000003E-3</v>
      </c>
      <c r="J53" s="10">
        <f t="shared" si="3"/>
        <v>111926</v>
      </c>
      <c r="K53" s="130">
        <v>6.7587161690000003E-3</v>
      </c>
      <c r="L53" s="10">
        <f t="shared" si="4"/>
        <v>637858</v>
      </c>
      <c r="M53" s="130">
        <v>6.7587161690000003E-3</v>
      </c>
      <c r="N53" s="10">
        <f t="shared" si="5"/>
        <v>22361</v>
      </c>
      <c r="O53" s="130">
        <v>6.7587161690000003E-3</v>
      </c>
      <c r="P53" s="10">
        <f t="shared" si="6"/>
        <v>127776</v>
      </c>
      <c r="Q53" s="130">
        <v>6.7587161690000003E-3</v>
      </c>
      <c r="R53" s="10">
        <f t="shared" si="7"/>
        <v>201513</v>
      </c>
      <c r="S53" s="130">
        <v>6.7587161690000003E-3</v>
      </c>
      <c r="T53" s="10">
        <f t="shared" si="8"/>
        <v>116863</v>
      </c>
      <c r="U53" s="60">
        <f t="shared" si="9"/>
        <v>24882610</v>
      </c>
    </row>
    <row r="54" spans="1:21" s="3" customFormat="1" ht="15">
      <c r="A54" s="7">
        <v>346</v>
      </c>
      <c r="B54" s="8" t="s">
        <v>49</v>
      </c>
      <c r="C54" s="9">
        <v>6.2413326239999997E-3</v>
      </c>
      <c r="D54" s="10">
        <f t="shared" si="0"/>
        <v>14929026</v>
      </c>
      <c r="E54" s="9">
        <v>6.2413326239999997E-3</v>
      </c>
      <c r="F54" s="10">
        <f t="shared" si="1"/>
        <v>6701976</v>
      </c>
      <c r="G54" s="9">
        <v>6.2413326239999997E-3</v>
      </c>
      <c r="H54" s="10">
        <f t="shared" si="2"/>
        <v>221795</v>
      </c>
      <c r="I54" s="130">
        <v>6.2413326239999997E-3</v>
      </c>
      <c r="J54" s="10">
        <f t="shared" si="3"/>
        <v>103358</v>
      </c>
      <c r="K54" s="130">
        <v>6.2413326239999997E-3</v>
      </c>
      <c r="L54" s="10">
        <f t="shared" si="4"/>
        <v>589029</v>
      </c>
      <c r="M54" s="130">
        <v>6.2413326239999997E-3</v>
      </c>
      <c r="N54" s="10">
        <f t="shared" si="5"/>
        <v>20649</v>
      </c>
      <c r="O54" s="130">
        <v>6.2413326239999997E-3</v>
      </c>
      <c r="P54" s="10">
        <f t="shared" si="6"/>
        <v>117995</v>
      </c>
      <c r="Q54" s="130">
        <v>6.2413326239999997E-3</v>
      </c>
      <c r="R54" s="10">
        <f t="shared" si="7"/>
        <v>186087</v>
      </c>
      <c r="S54" s="130">
        <v>6.2413326239999997E-3</v>
      </c>
      <c r="T54" s="10">
        <f t="shared" si="8"/>
        <v>107917</v>
      </c>
      <c r="U54" s="60">
        <f t="shared" si="9"/>
        <v>22977832</v>
      </c>
    </row>
    <row r="55" spans="1:21" s="3" customFormat="1" ht="15">
      <c r="A55" s="7">
        <v>347</v>
      </c>
      <c r="B55" s="8" t="s">
        <v>50</v>
      </c>
      <c r="C55" s="9">
        <v>5.1343070169999998E-3</v>
      </c>
      <c r="D55" s="10">
        <f t="shared" si="0"/>
        <v>12281063</v>
      </c>
      <c r="E55" s="9">
        <v>5.1343070169999998E-3</v>
      </c>
      <c r="F55" s="10">
        <f t="shared" si="1"/>
        <v>5513246</v>
      </c>
      <c r="G55" s="9">
        <v>5.1343070169999998E-3</v>
      </c>
      <c r="H55" s="10">
        <f t="shared" si="2"/>
        <v>182455</v>
      </c>
      <c r="I55" s="130">
        <v>5.1343070169999998E-3</v>
      </c>
      <c r="J55" s="10">
        <f t="shared" si="3"/>
        <v>85026</v>
      </c>
      <c r="K55" s="130">
        <v>5.1343070169999998E-3</v>
      </c>
      <c r="L55" s="10">
        <f t="shared" si="4"/>
        <v>484553</v>
      </c>
      <c r="M55" s="130">
        <v>5.1343070169999998E-3</v>
      </c>
      <c r="N55" s="10">
        <f t="shared" si="5"/>
        <v>16987</v>
      </c>
      <c r="O55" s="130">
        <v>5.1343070169999998E-3</v>
      </c>
      <c r="P55" s="10">
        <f t="shared" si="6"/>
        <v>97066</v>
      </c>
      <c r="Q55" s="130">
        <v>5.1343070169999998E-3</v>
      </c>
      <c r="R55" s="10">
        <f t="shared" si="7"/>
        <v>153081</v>
      </c>
      <c r="S55" s="130">
        <v>5.1343070169999998E-3</v>
      </c>
      <c r="T55" s="10">
        <f t="shared" si="8"/>
        <v>88776</v>
      </c>
      <c r="U55" s="60">
        <f t="shared" si="9"/>
        <v>18902253</v>
      </c>
    </row>
    <row r="56" spans="1:21" s="3" customFormat="1" ht="15">
      <c r="A56" s="7">
        <v>348</v>
      </c>
      <c r="B56" s="8" t="s">
        <v>51</v>
      </c>
      <c r="C56" s="9">
        <v>1.7806382961000001E-2</v>
      </c>
      <c r="D56" s="10">
        <f t="shared" si="0"/>
        <v>42592177</v>
      </c>
      <c r="E56" s="9">
        <v>1.7806382961000001E-2</v>
      </c>
      <c r="F56" s="10">
        <f t="shared" si="1"/>
        <v>19120587</v>
      </c>
      <c r="G56" s="9">
        <v>1.7806382961000001E-2</v>
      </c>
      <c r="H56" s="10">
        <f t="shared" si="2"/>
        <v>632775</v>
      </c>
      <c r="I56" s="130">
        <v>1.7806382961000001E-2</v>
      </c>
      <c r="J56" s="10">
        <f t="shared" si="3"/>
        <v>294879</v>
      </c>
      <c r="K56" s="130">
        <v>1.7806382961000001E-2</v>
      </c>
      <c r="L56" s="10">
        <f t="shared" si="4"/>
        <v>1680488</v>
      </c>
      <c r="M56" s="130">
        <v>1.7806382961000001E-2</v>
      </c>
      <c r="N56" s="10">
        <f t="shared" si="5"/>
        <v>58912</v>
      </c>
      <c r="O56" s="130">
        <v>1.7806382961000001E-2</v>
      </c>
      <c r="P56" s="10">
        <f t="shared" si="6"/>
        <v>336637</v>
      </c>
      <c r="Q56" s="130">
        <v>1.7806382961000001E-2</v>
      </c>
      <c r="R56" s="10">
        <f t="shared" si="7"/>
        <v>530901</v>
      </c>
      <c r="S56" s="130">
        <v>1.7806382961000001E-2</v>
      </c>
      <c r="T56" s="10">
        <f t="shared" si="8"/>
        <v>307885</v>
      </c>
      <c r="U56" s="60">
        <f t="shared" si="9"/>
        <v>65555241</v>
      </c>
    </row>
    <row r="57" spans="1:21" s="3" customFormat="1" ht="15">
      <c r="A57" s="7">
        <v>349</v>
      </c>
      <c r="B57" s="8" t="s">
        <v>52</v>
      </c>
      <c r="C57" s="9">
        <v>8.0830625599999997E-3</v>
      </c>
      <c r="D57" s="10">
        <f t="shared" si="0"/>
        <v>19334372</v>
      </c>
      <c r="E57" s="9">
        <v>8.0830625599999997E-3</v>
      </c>
      <c r="F57" s="10">
        <f t="shared" si="1"/>
        <v>8679635</v>
      </c>
      <c r="G57" s="9">
        <v>8.0830625599999997E-3</v>
      </c>
      <c r="H57" s="10">
        <f t="shared" si="2"/>
        <v>287243</v>
      </c>
      <c r="I57" s="130">
        <v>8.0830625599999997E-3</v>
      </c>
      <c r="J57" s="10">
        <f t="shared" si="3"/>
        <v>133858</v>
      </c>
      <c r="K57" s="130">
        <v>8.0830625599999997E-3</v>
      </c>
      <c r="L57" s="10">
        <f t="shared" si="4"/>
        <v>762844</v>
      </c>
      <c r="M57" s="130">
        <v>8.0830625599999997E-3</v>
      </c>
      <c r="N57" s="10">
        <f t="shared" si="5"/>
        <v>26743</v>
      </c>
      <c r="O57" s="130">
        <v>8.0830625599999997E-3</v>
      </c>
      <c r="P57" s="10">
        <f t="shared" si="6"/>
        <v>152814</v>
      </c>
      <c r="Q57" s="130">
        <v>8.0830625599999997E-3</v>
      </c>
      <c r="R57" s="10">
        <f t="shared" si="7"/>
        <v>240998</v>
      </c>
      <c r="S57" s="130">
        <v>8.0830625599999997E-3</v>
      </c>
      <c r="T57" s="10">
        <f t="shared" si="8"/>
        <v>139762</v>
      </c>
      <c r="U57" s="60">
        <f t="shared" si="9"/>
        <v>29758269</v>
      </c>
    </row>
    <row r="58" spans="1:21" s="3" customFormat="1" ht="15">
      <c r="A58" s="7">
        <v>350</v>
      </c>
      <c r="B58" s="8" t="s">
        <v>53</v>
      </c>
      <c r="C58" s="9">
        <v>3.248814455E-3</v>
      </c>
      <c r="D58" s="10">
        <f t="shared" si="0"/>
        <v>7771038</v>
      </c>
      <c r="E58" s="9">
        <v>3.248814455E-3</v>
      </c>
      <c r="F58" s="10">
        <f t="shared" si="1"/>
        <v>3488594</v>
      </c>
      <c r="G58" s="9">
        <v>3.248814455E-3</v>
      </c>
      <c r="H58" s="10">
        <f t="shared" si="2"/>
        <v>115451</v>
      </c>
      <c r="I58" s="130">
        <v>3.248814455E-3</v>
      </c>
      <c r="J58" s="10">
        <f t="shared" si="3"/>
        <v>53801</v>
      </c>
      <c r="K58" s="130">
        <v>3.248814455E-3</v>
      </c>
      <c r="L58" s="10">
        <f t="shared" si="4"/>
        <v>306609</v>
      </c>
      <c r="M58" s="130">
        <v>3.248814455E-3</v>
      </c>
      <c r="N58" s="10">
        <f t="shared" si="5"/>
        <v>10749</v>
      </c>
      <c r="O58" s="130">
        <v>3.248814455E-3</v>
      </c>
      <c r="P58" s="10">
        <f t="shared" si="6"/>
        <v>61420</v>
      </c>
      <c r="Q58" s="130">
        <v>3.248814455E-3</v>
      </c>
      <c r="R58" s="10">
        <f t="shared" si="7"/>
        <v>96864</v>
      </c>
      <c r="S58" s="130">
        <v>3.248814455E-3</v>
      </c>
      <c r="T58" s="10">
        <f t="shared" si="8"/>
        <v>56174</v>
      </c>
      <c r="U58" s="60">
        <f t="shared" si="9"/>
        <v>11960700</v>
      </c>
    </row>
    <row r="59" spans="1:21" s="3" customFormat="1" ht="15">
      <c r="A59" s="7">
        <v>351</v>
      </c>
      <c r="B59" s="8" t="s">
        <v>54</v>
      </c>
      <c r="C59" s="9">
        <v>2.9251029583E-2</v>
      </c>
      <c r="D59" s="10">
        <f t="shared" si="0"/>
        <v>69967328</v>
      </c>
      <c r="E59" s="9">
        <v>2.9251029583E-2</v>
      </c>
      <c r="F59" s="10">
        <f t="shared" si="1"/>
        <v>31409909</v>
      </c>
      <c r="G59" s="9">
        <v>2.9251029583E-2</v>
      </c>
      <c r="H59" s="10">
        <f t="shared" si="2"/>
        <v>1039477</v>
      </c>
      <c r="I59" s="130">
        <v>2.9251029583E-2</v>
      </c>
      <c r="J59" s="10">
        <f t="shared" si="3"/>
        <v>484405</v>
      </c>
      <c r="K59" s="130">
        <v>2.9251029583E-2</v>
      </c>
      <c r="L59" s="10">
        <f t="shared" si="4"/>
        <v>2760583</v>
      </c>
      <c r="M59" s="130">
        <v>2.9251029583E-2</v>
      </c>
      <c r="N59" s="10">
        <f t="shared" si="5"/>
        <v>96776</v>
      </c>
      <c r="O59" s="130">
        <v>2.9251029583E-2</v>
      </c>
      <c r="P59" s="10">
        <f t="shared" si="6"/>
        <v>553003</v>
      </c>
      <c r="Q59" s="130">
        <v>2.9251029583E-2</v>
      </c>
      <c r="R59" s="10">
        <f t="shared" si="7"/>
        <v>872126</v>
      </c>
      <c r="S59" s="130">
        <v>2.9251029583E-2</v>
      </c>
      <c r="T59" s="10">
        <f t="shared" si="8"/>
        <v>505771</v>
      </c>
      <c r="U59" s="60">
        <f t="shared" si="9"/>
        <v>107689378</v>
      </c>
    </row>
    <row r="60" spans="1:21" s="3" customFormat="1" ht="15">
      <c r="A60" s="7">
        <v>352</v>
      </c>
      <c r="B60" s="8" t="s">
        <v>55</v>
      </c>
      <c r="C60" s="9">
        <v>5.9113571440000002E-3</v>
      </c>
      <c r="D60" s="10">
        <f t="shared" si="0"/>
        <v>14139737</v>
      </c>
      <c r="E60" s="9">
        <v>5.9113571440000002E-3</v>
      </c>
      <c r="F60" s="10">
        <f t="shared" si="1"/>
        <v>6347646</v>
      </c>
      <c r="G60" s="9">
        <v>5.9113571440000002E-3</v>
      </c>
      <c r="H60" s="10">
        <f t="shared" si="2"/>
        <v>210069</v>
      </c>
      <c r="I60" s="130">
        <v>5.9113571440000002E-3</v>
      </c>
      <c r="J60" s="10">
        <f t="shared" si="3"/>
        <v>97894</v>
      </c>
      <c r="K60" s="130">
        <v>5.9113571440000002E-3</v>
      </c>
      <c r="L60" s="10">
        <f t="shared" si="4"/>
        <v>557888</v>
      </c>
      <c r="M60" s="130">
        <v>5.9113571440000002E-3</v>
      </c>
      <c r="N60" s="10">
        <f t="shared" si="5"/>
        <v>19558</v>
      </c>
      <c r="O60" s="130">
        <v>5.9113571440000002E-3</v>
      </c>
      <c r="P60" s="10">
        <f t="shared" si="6"/>
        <v>111757</v>
      </c>
      <c r="Q60" s="130">
        <v>5.9113571440000002E-3</v>
      </c>
      <c r="R60" s="10">
        <f t="shared" si="7"/>
        <v>176248</v>
      </c>
      <c r="S60" s="130">
        <v>5.9113571440000002E-3</v>
      </c>
      <c r="T60" s="10">
        <f t="shared" si="8"/>
        <v>102211</v>
      </c>
      <c r="U60" s="60">
        <f t="shared" si="9"/>
        <v>21763008</v>
      </c>
    </row>
    <row r="61" spans="1:21" s="3" customFormat="1" ht="15">
      <c r="A61" s="7">
        <v>353</v>
      </c>
      <c r="B61" s="8" t="s">
        <v>56</v>
      </c>
      <c r="C61" s="9">
        <v>2.3221781638999999E-2</v>
      </c>
      <c r="D61" s="10">
        <f t="shared" si="0"/>
        <v>55545601</v>
      </c>
      <c r="E61" s="9">
        <v>2.3221781638999999E-2</v>
      </c>
      <c r="F61" s="10">
        <f t="shared" si="1"/>
        <v>24935671</v>
      </c>
      <c r="G61" s="9">
        <v>2.3221781638999999E-2</v>
      </c>
      <c r="H61" s="10">
        <f t="shared" si="2"/>
        <v>825219</v>
      </c>
      <c r="I61" s="130">
        <v>2.3221781638999999E-2</v>
      </c>
      <c r="J61" s="10">
        <f t="shared" si="3"/>
        <v>384559</v>
      </c>
      <c r="K61" s="130">
        <v>2.3221781638999999E-2</v>
      </c>
      <c r="L61" s="10">
        <f t="shared" si="4"/>
        <v>2191569</v>
      </c>
      <c r="M61" s="130">
        <v>2.3221781638999999E-2</v>
      </c>
      <c r="N61" s="10">
        <f t="shared" si="5"/>
        <v>76829</v>
      </c>
      <c r="O61" s="130">
        <v>2.3221781638999999E-2</v>
      </c>
      <c r="P61" s="10">
        <f t="shared" si="6"/>
        <v>439018</v>
      </c>
      <c r="Q61" s="130">
        <v>2.3221781638999999E-2</v>
      </c>
      <c r="R61" s="10">
        <f t="shared" si="7"/>
        <v>692363</v>
      </c>
      <c r="S61" s="130">
        <v>2.3221781638999999E-2</v>
      </c>
      <c r="T61" s="10">
        <f t="shared" si="8"/>
        <v>401521</v>
      </c>
      <c r="U61" s="60">
        <f t="shared" si="9"/>
        <v>85492350</v>
      </c>
    </row>
    <row r="62" spans="1:21" s="3" customFormat="1" ht="15">
      <c r="A62" s="7">
        <v>354</v>
      </c>
      <c r="B62" s="8" t="s">
        <v>57</v>
      </c>
      <c r="C62" s="9">
        <v>9.5431682490000006E-3</v>
      </c>
      <c r="D62" s="10">
        <f t="shared" si="0"/>
        <v>22826888</v>
      </c>
      <c r="E62" s="9">
        <v>9.5431682490000006E-3</v>
      </c>
      <c r="F62" s="10">
        <f t="shared" si="1"/>
        <v>10247504</v>
      </c>
      <c r="G62" s="9">
        <v>9.5431682490000006E-3</v>
      </c>
      <c r="H62" s="10">
        <f t="shared" si="2"/>
        <v>339130</v>
      </c>
      <c r="I62" s="130">
        <v>9.5431682490000006E-3</v>
      </c>
      <c r="J62" s="10">
        <f t="shared" si="3"/>
        <v>158037</v>
      </c>
      <c r="K62" s="130">
        <v>9.5431682490000006E-3</v>
      </c>
      <c r="L62" s="10">
        <f t="shared" si="4"/>
        <v>900642</v>
      </c>
      <c r="M62" s="130">
        <v>9.5431682490000006E-3</v>
      </c>
      <c r="N62" s="10">
        <f t="shared" si="5"/>
        <v>31573</v>
      </c>
      <c r="O62" s="130">
        <v>9.5431682490000006E-3</v>
      </c>
      <c r="P62" s="10">
        <f t="shared" si="6"/>
        <v>180418</v>
      </c>
      <c r="Q62" s="130">
        <v>9.5431682490000006E-3</v>
      </c>
      <c r="R62" s="10">
        <f t="shared" si="7"/>
        <v>284532</v>
      </c>
      <c r="S62" s="130">
        <v>9.5431682490000006E-3</v>
      </c>
      <c r="T62" s="10">
        <f t="shared" si="8"/>
        <v>165008</v>
      </c>
      <c r="U62" s="60">
        <f t="shared" si="9"/>
        <v>35133732</v>
      </c>
    </row>
    <row r="63" spans="1:21" s="3" customFormat="1" ht="15">
      <c r="A63" s="7">
        <v>355</v>
      </c>
      <c r="B63" s="8" t="s">
        <v>58</v>
      </c>
      <c r="C63" s="9">
        <v>6.8509900460000002E-3</v>
      </c>
      <c r="D63" s="10">
        <f t="shared" si="0"/>
        <v>16387302</v>
      </c>
      <c r="E63" s="9">
        <v>6.8509900460000002E-3</v>
      </c>
      <c r="F63" s="10">
        <f t="shared" si="1"/>
        <v>7356629</v>
      </c>
      <c r="G63" s="9">
        <v>6.8509900460000002E-3</v>
      </c>
      <c r="H63" s="10">
        <f t="shared" si="2"/>
        <v>243460</v>
      </c>
      <c r="I63" s="130">
        <v>6.8509900460000002E-3</v>
      </c>
      <c r="J63" s="10">
        <f t="shared" si="3"/>
        <v>113454</v>
      </c>
      <c r="K63" s="130">
        <v>6.8509900460000002E-3</v>
      </c>
      <c r="L63" s="10">
        <f t="shared" si="4"/>
        <v>646566</v>
      </c>
      <c r="M63" s="130">
        <v>6.8509900460000002E-3</v>
      </c>
      <c r="N63" s="10">
        <f t="shared" si="5"/>
        <v>22666</v>
      </c>
      <c r="O63" s="130">
        <v>6.8509900460000002E-3</v>
      </c>
      <c r="P63" s="10">
        <f t="shared" si="6"/>
        <v>129521</v>
      </c>
      <c r="Q63" s="130">
        <v>6.8509900460000002E-3</v>
      </c>
      <c r="R63" s="10">
        <f t="shared" si="7"/>
        <v>204264</v>
      </c>
      <c r="S63" s="130">
        <v>6.8509900460000002E-3</v>
      </c>
      <c r="T63" s="10">
        <f t="shared" si="8"/>
        <v>118458</v>
      </c>
      <c r="U63" s="60">
        <f t="shared" si="9"/>
        <v>25222320</v>
      </c>
    </row>
    <row r="64" spans="1:21" s="3" customFormat="1" ht="15">
      <c r="A64" s="7">
        <v>356</v>
      </c>
      <c r="B64" s="8" t="s">
        <v>59</v>
      </c>
      <c r="C64" s="9">
        <v>9.0319163940000002E-3</v>
      </c>
      <c r="D64" s="10">
        <f t="shared" si="0"/>
        <v>21603994</v>
      </c>
      <c r="E64" s="9">
        <v>9.0319163940000002E-3</v>
      </c>
      <c r="F64" s="10">
        <f t="shared" si="1"/>
        <v>9698519</v>
      </c>
      <c r="G64" s="9">
        <v>9.0319163940000002E-3</v>
      </c>
      <c r="H64" s="10">
        <f t="shared" si="2"/>
        <v>320962</v>
      </c>
      <c r="I64" s="130">
        <v>9.0319163940000002E-3</v>
      </c>
      <c r="J64" s="10">
        <f t="shared" si="3"/>
        <v>149571</v>
      </c>
      <c r="K64" s="130">
        <v>9.0319163940000002E-3</v>
      </c>
      <c r="L64" s="10">
        <f t="shared" si="4"/>
        <v>852392</v>
      </c>
      <c r="M64" s="130">
        <v>9.0319163940000002E-3</v>
      </c>
      <c r="N64" s="10">
        <f t="shared" si="5"/>
        <v>29882</v>
      </c>
      <c r="O64" s="130">
        <v>9.0319163940000002E-3</v>
      </c>
      <c r="P64" s="10">
        <f t="shared" si="6"/>
        <v>170752</v>
      </c>
      <c r="Q64" s="130">
        <v>9.0319163940000002E-3</v>
      </c>
      <c r="R64" s="10">
        <f t="shared" si="7"/>
        <v>269289</v>
      </c>
      <c r="S64" s="130">
        <v>9.0319163940000002E-3</v>
      </c>
      <c r="T64" s="10">
        <f t="shared" si="8"/>
        <v>156168</v>
      </c>
      <c r="U64" s="60">
        <f t="shared" si="9"/>
        <v>33251529</v>
      </c>
    </row>
    <row r="65" spans="1:21" s="3" customFormat="1" ht="15">
      <c r="A65" s="7">
        <v>357</v>
      </c>
      <c r="B65" s="8" t="s">
        <v>60</v>
      </c>
      <c r="C65" s="9">
        <v>1.8646542937999999E-2</v>
      </c>
      <c r="D65" s="10">
        <f t="shared" si="0"/>
        <v>44601807</v>
      </c>
      <c r="E65" s="9">
        <v>1.8646542937999999E-2</v>
      </c>
      <c r="F65" s="10">
        <f t="shared" si="1"/>
        <v>20022756</v>
      </c>
      <c r="G65" s="9">
        <v>1.8646542937999999E-2</v>
      </c>
      <c r="H65" s="10">
        <f t="shared" si="2"/>
        <v>662632</v>
      </c>
      <c r="I65" s="130">
        <v>1.8646542937999999E-2</v>
      </c>
      <c r="J65" s="10">
        <f t="shared" si="3"/>
        <v>308792</v>
      </c>
      <c r="K65" s="130">
        <v>1.8646542937999999E-2</v>
      </c>
      <c r="L65" s="10">
        <f t="shared" si="4"/>
        <v>1759778</v>
      </c>
      <c r="M65" s="130">
        <v>1.8646542937999999E-2</v>
      </c>
      <c r="N65" s="10">
        <f t="shared" si="5"/>
        <v>61691</v>
      </c>
      <c r="O65" s="130">
        <v>1.8646542937999999E-2</v>
      </c>
      <c r="P65" s="10">
        <f t="shared" si="6"/>
        <v>352521</v>
      </c>
      <c r="Q65" s="130">
        <v>1.8646542937999999E-2</v>
      </c>
      <c r="R65" s="10">
        <f t="shared" si="7"/>
        <v>555951</v>
      </c>
      <c r="S65" s="130">
        <v>1.8646542937999999E-2</v>
      </c>
      <c r="T65" s="10">
        <f t="shared" si="8"/>
        <v>322412</v>
      </c>
      <c r="U65" s="60">
        <f t="shared" si="9"/>
        <v>68648340</v>
      </c>
    </row>
    <row r="66" spans="1:21" s="3" customFormat="1" ht="15">
      <c r="A66" s="7">
        <v>358</v>
      </c>
      <c r="B66" s="8" t="s">
        <v>61</v>
      </c>
      <c r="C66" s="9">
        <v>0.100358457097</v>
      </c>
      <c r="D66" s="10">
        <f>ROUND(D$68*$C66,0)+1</f>
        <v>240053537</v>
      </c>
      <c r="E66" s="9">
        <v>0.100358457097</v>
      </c>
      <c r="F66" s="10">
        <f>ROUND(F$68*$E66,0)-1</f>
        <v>107765437</v>
      </c>
      <c r="G66" s="9">
        <v>0.100358457097</v>
      </c>
      <c r="H66" s="10">
        <f>ROUND(H$68*$G66,0)+3</f>
        <v>3566385</v>
      </c>
      <c r="I66" s="130">
        <v>0.100358457097</v>
      </c>
      <c r="J66" s="10">
        <f>ROUND(J$68*$I66,0)-1</f>
        <v>1661962</v>
      </c>
      <c r="K66" s="130">
        <v>0.100358457097</v>
      </c>
      <c r="L66" s="10">
        <f>ROUND(L$68*$K66,0)+1</f>
        <v>9471388</v>
      </c>
      <c r="M66" s="130">
        <v>0.100358457097</v>
      </c>
      <c r="N66" s="10">
        <f>ROUND(N$68*$M66,0)+1</f>
        <v>332034</v>
      </c>
      <c r="O66" s="130">
        <v>0.100358457097</v>
      </c>
      <c r="P66" s="10">
        <f>ROUND(P$68*$O66,0)+1</f>
        <v>1897321</v>
      </c>
      <c r="Q66" s="130">
        <v>0.100358457097</v>
      </c>
      <c r="R66" s="10">
        <f>ROUND(R$68*$Q66,0)+5</f>
        <v>2992215</v>
      </c>
      <c r="S66" s="130">
        <v>0.100358457097</v>
      </c>
      <c r="T66" s="10">
        <f>ROUND(T$68*$S66,0)-3</f>
        <v>1735265</v>
      </c>
      <c r="U66" s="60">
        <f t="shared" si="9"/>
        <v>369475544</v>
      </c>
    </row>
    <row r="67" spans="1:21" s="3" customFormat="1" ht="11.45" customHeight="1">
      <c r="A67" s="11"/>
      <c r="B67" s="11"/>
      <c r="C67" s="12"/>
      <c r="D67" s="13"/>
      <c r="E67" s="14"/>
      <c r="F67" s="13"/>
      <c r="G67" s="14"/>
      <c r="H67" s="13"/>
      <c r="I67" s="131"/>
      <c r="J67" s="13"/>
      <c r="K67" s="14"/>
      <c r="L67" s="13"/>
      <c r="M67" s="14"/>
      <c r="N67" s="13"/>
      <c r="O67" s="13"/>
      <c r="P67" s="13"/>
      <c r="Q67" s="13"/>
      <c r="R67" s="13"/>
      <c r="S67" s="13"/>
      <c r="T67" s="13"/>
    </row>
    <row r="68" spans="1:21" s="3" customFormat="1" ht="15">
      <c r="A68" s="15"/>
      <c r="B68" s="16" t="s">
        <v>63</v>
      </c>
      <c r="C68" s="17">
        <v>1</v>
      </c>
      <c r="D68" s="17">
        <v>2391961207</v>
      </c>
      <c r="E68" s="17">
        <f t="shared" ref="E68:U68" si="10">SUM(E9:E67)</f>
        <v>1</v>
      </c>
      <c r="F68" s="17">
        <v>1073805246</v>
      </c>
      <c r="G68" s="17">
        <f t="shared" si="10"/>
        <v>1</v>
      </c>
      <c r="H68" s="17">
        <v>35536441</v>
      </c>
      <c r="I68" s="132">
        <f t="shared" si="10"/>
        <v>1</v>
      </c>
      <c r="J68" s="17">
        <v>16560272</v>
      </c>
      <c r="K68" s="17">
        <f t="shared" si="10"/>
        <v>1</v>
      </c>
      <c r="L68" s="17">
        <v>94375577</v>
      </c>
      <c r="M68" s="17">
        <f t="shared" si="10"/>
        <v>1</v>
      </c>
      <c r="N68" s="17">
        <v>3308468</v>
      </c>
      <c r="O68" s="17"/>
      <c r="P68" s="17">
        <v>18905429</v>
      </c>
      <c r="Q68" s="17"/>
      <c r="R68" s="17">
        <v>29815228</v>
      </c>
      <c r="S68" s="17"/>
      <c r="T68" s="17">
        <v>17290696</v>
      </c>
      <c r="U68" s="17">
        <f t="shared" si="10"/>
        <v>3681558564</v>
      </c>
    </row>
    <row r="69" spans="1:21">
      <c r="A69" s="19"/>
      <c r="B69" s="19"/>
      <c r="C69" s="20"/>
      <c r="D69" s="55"/>
      <c r="E69" s="21"/>
      <c r="F69" s="19"/>
      <c r="G69" s="21"/>
      <c r="H69" s="19"/>
      <c r="I69" s="133"/>
      <c r="J69" s="19"/>
      <c r="K69" s="21"/>
      <c r="L69" s="54"/>
      <c r="M69" s="21"/>
      <c r="R69" s="111"/>
      <c r="T69" s="111"/>
    </row>
    <row r="70" spans="1:21">
      <c r="A70" s="19"/>
      <c r="B70" s="19"/>
      <c r="C70" s="20"/>
      <c r="D70" s="22"/>
      <c r="E70" s="23"/>
      <c r="F70" s="22"/>
      <c r="G70" s="23"/>
      <c r="H70" s="22"/>
      <c r="I70" s="134"/>
      <c r="J70" s="22"/>
      <c r="K70" s="23"/>
      <c r="L70" s="22"/>
      <c r="N70" s="22"/>
      <c r="O70" s="22"/>
      <c r="P70" s="22"/>
      <c r="Q70" s="22"/>
      <c r="R70" s="22"/>
      <c r="S70" s="22"/>
      <c r="T70" s="22"/>
    </row>
    <row r="71" spans="1:21">
      <c r="A71" s="19"/>
      <c r="B71" s="19"/>
      <c r="C71" s="20"/>
      <c r="D71" s="25"/>
      <c r="E71" s="26"/>
      <c r="F71" s="25"/>
      <c r="G71" s="26"/>
      <c r="H71" s="25"/>
      <c r="I71" s="134"/>
      <c r="J71" s="25"/>
      <c r="K71" s="26"/>
      <c r="L71" s="25"/>
      <c r="M71" s="26"/>
      <c r="N71" s="25"/>
      <c r="O71" s="25"/>
      <c r="P71" s="25"/>
      <c r="Q71" s="25"/>
      <c r="R71" s="25"/>
      <c r="S71" s="25"/>
      <c r="T71" s="25"/>
    </row>
    <row r="72" spans="1:21">
      <c r="A72" s="19"/>
      <c r="B72" s="19"/>
      <c r="C72" s="20"/>
      <c r="D72" s="27"/>
      <c r="E72" s="28"/>
      <c r="F72" s="27"/>
      <c r="G72" s="28"/>
      <c r="H72" s="27"/>
      <c r="I72" s="133"/>
      <c r="J72" s="27"/>
      <c r="K72" s="28"/>
      <c r="L72" s="27"/>
      <c r="M72" s="28"/>
      <c r="N72" s="27"/>
      <c r="O72" s="27"/>
      <c r="P72" s="27"/>
      <c r="Q72" s="27"/>
      <c r="R72" s="27"/>
      <c r="S72" s="27"/>
      <c r="T72" s="27"/>
    </row>
    <row r="73" spans="1:21">
      <c r="A73" s="19"/>
      <c r="B73" s="19"/>
      <c r="C73" s="20"/>
      <c r="D73" s="19"/>
      <c r="E73" s="21"/>
      <c r="F73" s="19"/>
      <c r="G73" s="21"/>
      <c r="H73" s="19"/>
      <c r="I73" s="133"/>
      <c r="J73" s="19"/>
      <c r="K73" s="21"/>
      <c r="L73" s="19"/>
      <c r="M73" s="21"/>
    </row>
    <row r="74" spans="1:21">
      <c r="A74" s="19"/>
      <c r="B74" s="19"/>
      <c r="C74" s="20"/>
      <c r="D74" s="19"/>
      <c r="E74" s="21"/>
      <c r="F74" s="19"/>
      <c r="G74" s="21"/>
      <c r="H74" s="19"/>
      <c r="I74" s="133"/>
      <c r="J74" s="19"/>
      <c r="K74" s="21"/>
      <c r="L74" s="19"/>
      <c r="M74" s="21"/>
    </row>
    <row r="75" spans="1:21">
      <c r="A75" s="19"/>
      <c r="B75" s="19"/>
      <c r="C75" s="20"/>
      <c r="D75" s="19"/>
      <c r="E75" s="21"/>
      <c r="F75" s="19"/>
      <c r="G75" s="21"/>
      <c r="H75" s="19"/>
      <c r="I75" s="133"/>
      <c r="J75" s="19"/>
      <c r="K75" s="21"/>
      <c r="L75" s="19"/>
      <c r="M75" s="21"/>
    </row>
    <row r="76" spans="1:21">
      <c r="A76" s="19"/>
      <c r="B76" s="19"/>
      <c r="C76" s="20"/>
      <c r="D76" s="19"/>
      <c r="E76" s="21"/>
      <c r="F76" s="19"/>
      <c r="G76" s="21"/>
      <c r="H76" s="19"/>
      <c r="I76" s="133"/>
      <c r="J76" s="19"/>
      <c r="K76" s="21"/>
      <c r="L76" s="19"/>
      <c r="M76" s="21"/>
    </row>
    <row r="77" spans="1:21">
      <c r="A77" s="19"/>
      <c r="B77" s="19"/>
      <c r="C77" s="20"/>
      <c r="D77" s="19"/>
      <c r="E77" s="21"/>
      <c r="F77" s="19"/>
      <c r="G77" s="21"/>
      <c r="H77" s="19"/>
      <c r="I77" s="133"/>
      <c r="J77" s="19"/>
      <c r="K77" s="21"/>
      <c r="L77" s="19"/>
      <c r="M77" s="21"/>
    </row>
    <row r="78" spans="1:21">
      <c r="A78" s="19"/>
      <c r="B78" s="19"/>
      <c r="C78" s="20"/>
      <c r="D78" s="19"/>
      <c r="E78" s="21"/>
      <c r="F78" s="19"/>
      <c r="G78" s="21"/>
      <c r="H78" s="19"/>
      <c r="I78" s="133"/>
      <c r="J78" s="19"/>
      <c r="K78" s="21"/>
      <c r="L78" s="19"/>
      <c r="M78" s="21"/>
    </row>
    <row r="79" spans="1:21">
      <c r="A79" s="19"/>
      <c r="B79" s="19"/>
      <c r="C79" s="20"/>
      <c r="D79" s="19"/>
      <c r="E79" s="21"/>
      <c r="F79" s="19"/>
      <c r="G79" s="21"/>
      <c r="H79" s="19"/>
      <c r="I79" s="133"/>
      <c r="J79" s="19"/>
      <c r="K79" s="21"/>
      <c r="L79" s="19"/>
      <c r="M79" s="21"/>
    </row>
    <row r="80" spans="1:21">
      <c r="A80" s="19"/>
      <c r="B80" s="19"/>
      <c r="C80" s="20"/>
      <c r="D80" s="19"/>
      <c r="E80" s="21"/>
      <c r="F80" s="19"/>
      <c r="G80" s="21"/>
      <c r="H80" s="19"/>
      <c r="I80" s="133"/>
      <c r="J80" s="19"/>
      <c r="K80" s="21"/>
      <c r="L80" s="19"/>
      <c r="M80" s="21"/>
    </row>
    <row r="81" spans="1:13">
      <c r="A81" s="19"/>
      <c r="B81" s="19"/>
      <c r="C81" s="20"/>
      <c r="D81" s="19"/>
      <c r="E81" s="21"/>
      <c r="F81" s="19"/>
      <c r="G81" s="21"/>
      <c r="H81" s="19"/>
      <c r="I81" s="133"/>
      <c r="J81" s="19"/>
      <c r="K81" s="21"/>
      <c r="L81" s="19"/>
      <c r="M81" s="21"/>
    </row>
    <row r="82" spans="1:13">
      <c r="A82" s="19"/>
      <c r="B82" s="19"/>
      <c r="C82" s="20"/>
      <c r="D82" s="19"/>
      <c r="E82" s="21"/>
      <c r="F82" s="19"/>
      <c r="G82" s="21"/>
      <c r="H82" s="19"/>
      <c r="I82" s="133"/>
      <c r="J82" s="19"/>
      <c r="K82" s="21"/>
      <c r="L82" s="19"/>
      <c r="M82" s="21"/>
    </row>
    <row r="83" spans="1:13">
      <c r="A83" s="19"/>
      <c r="B83" s="19"/>
      <c r="C83" s="20"/>
      <c r="D83" s="19"/>
      <c r="E83" s="21"/>
      <c r="F83" s="19"/>
      <c r="G83" s="21"/>
      <c r="H83" s="19"/>
      <c r="I83" s="133"/>
      <c r="J83" s="19"/>
      <c r="K83" s="21"/>
      <c r="L83" s="19"/>
      <c r="M83" s="21"/>
    </row>
    <row r="84" spans="1:13">
      <c r="A84" s="19"/>
      <c r="B84" s="19"/>
      <c r="C84" s="20"/>
      <c r="D84" s="19"/>
      <c r="E84" s="21"/>
      <c r="F84" s="19"/>
      <c r="G84" s="21"/>
      <c r="H84" s="19"/>
      <c r="I84" s="133"/>
      <c r="J84" s="19"/>
      <c r="K84" s="21"/>
      <c r="L84" s="19"/>
      <c r="M84" s="21"/>
    </row>
    <row r="85" spans="1:13">
      <c r="A85" s="19"/>
      <c r="B85" s="19"/>
      <c r="C85" s="20"/>
      <c r="D85" s="19"/>
      <c r="E85" s="21"/>
      <c r="F85" s="19"/>
      <c r="G85" s="21"/>
      <c r="H85" s="19"/>
      <c r="I85" s="133"/>
      <c r="J85" s="19"/>
      <c r="K85" s="21"/>
      <c r="L85" s="19"/>
      <c r="M85" s="21"/>
    </row>
    <row r="86" spans="1:13">
      <c r="A86" s="19"/>
      <c r="B86" s="19"/>
      <c r="C86" s="20"/>
      <c r="D86" s="19"/>
      <c r="E86" s="21"/>
      <c r="F86" s="19"/>
      <c r="G86" s="21"/>
      <c r="H86" s="19"/>
      <c r="I86" s="133"/>
      <c r="J86" s="19"/>
      <c r="K86" s="21"/>
      <c r="L86" s="19"/>
      <c r="M86" s="21"/>
    </row>
    <row r="87" spans="1:13">
      <c r="A87" s="19"/>
      <c r="B87" s="19"/>
      <c r="C87" s="20"/>
      <c r="D87" s="19"/>
      <c r="E87" s="21"/>
      <c r="F87" s="19"/>
      <c r="G87" s="21"/>
      <c r="H87" s="19"/>
      <c r="I87" s="133"/>
      <c r="J87" s="19"/>
      <c r="K87" s="21"/>
      <c r="L87" s="19"/>
      <c r="M87" s="21"/>
    </row>
    <row r="88" spans="1:13">
      <c r="A88" s="19"/>
      <c r="B88" s="19"/>
      <c r="C88" s="20"/>
      <c r="D88" s="19"/>
      <c r="E88" s="21"/>
      <c r="F88" s="19"/>
      <c r="G88" s="21"/>
      <c r="H88" s="19"/>
      <c r="I88" s="133"/>
      <c r="J88" s="19"/>
      <c r="K88" s="21"/>
      <c r="L88" s="19"/>
      <c r="M88" s="21"/>
    </row>
    <row r="89" spans="1:13">
      <c r="A89" s="19"/>
      <c r="B89" s="19"/>
      <c r="C89" s="20"/>
      <c r="D89" s="19"/>
      <c r="E89" s="21"/>
      <c r="F89" s="19"/>
      <c r="G89" s="21"/>
      <c r="H89" s="19"/>
      <c r="I89" s="133"/>
      <c r="J89" s="19"/>
      <c r="K89" s="21"/>
      <c r="L89" s="19"/>
      <c r="M89" s="21"/>
    </row>
    <row r="90" spans="1:13">
      <c r="A90" s="19"/>
      <c r="B90" s="19"/>
      <c r="C90" s="20"/>
      <c r="D90" s="19"/>
      <c r="E90" s="21"/>
      <c r="F90" s="19"/>
      <c r="G90" s="21"/>
      <c r="H90" s="19"/>
      <c r="I90" s="133"/>
      <c r="J90" s="19"/>
      <c r="K90" s="21"/>
      <c r="L90" s="19"/>
      <c r="M90" s="21"/>
    </row>
    <row r="91" spans="1:13">
      <c r="A91" s="19"/>
      <c r="B91" s="19"/>
      <c r="C91" s="20"/>
      <c r="D91" s="19"/>
      <c r="E91" s="21"/>
      <c r="F91" s="19"/>
      <c r="G91" s="21"/>
      <c r="H91" s="19"/>
      <c r="I91" s="133"/>
      <c r="J91" s="19"/>
      <c r="K91" s="21"/>
      <c r="L91" s="19"/>
      <c r="M91" s="21"/>
    </row>
    <row r="92" spans="1:13">
      <c r="A92" s="19"/>
      <c r="B92" s="19"/>
      <c r="C92" s="20"/>
      <c r="D92" s="19"/>
      <c r="E92" s="21"/>
      <c r="F92" s="19"/>
      <c r="G92" s="21"/>
      <c r="H92" s="19"/>
      <c r="I92" s="133"/>
      <c r="J92" s="19"/>
      <c r="K92" s="21"/>
      <c r="L92" s="19"/>
      <c r="M92" s="21"/>
    </row>
    <row r="93" spans="1:13">
      <c r="A93" s="19"/>
      <c r="B93" s="19"/>
      <c r="C93" s="20"/>
      <c r="D93" s="19"/>
      <c r="E93" s="21"/>
      <c r="F93" s="19"/>
      <c r="G93" s="21"/>
      <c r="H93" s="19"/>
      <c r="I93" s="133"/>
      <c r="J93" s="19"/>
      <c r="K93" s="21"/>
      <c r="L93" s="19"/>
      <c r="M93" s="21"/>
    </row>
    <row r="94" spans="1:13">
      <c r="A94" s="19"/>
      <c r="B94" s="19"/>
      <c r="C94" s="20"/>
      <c r="D94" s="19"/>
      <c r="E94" s="21"/>
      <c r="F94" s="19"/>
      <c r="G94" s="21"/>
      <c r="H94" s="19"/>
      <c r="I94" s="133"/>
      <c r="J94" s="19"/>
      <c r="K94" s="21"/>
      <c r="L94" s="19"/>
      <c r="M94" s="21"/>
    </row>
    <row r="95" spans="1:13">
      <c r="A95" s="19"/>
      <c r="B95" s="19"/>
      <c r="C95" s="20"/>
      <c r="D95" s="19"/>
      <c r="E95" s="21"/>
      <c r="F95" s="19"/>
      <c r="G95" s="21"/>
      <c r="H95" s="19"/>
      <c r="I95" s="133"/>
      <c r="J95" s="19"/>
      <c r="K95" s="21"/>
      <c r="L95" s="19"/>
      <c r="M95" s="21"/>
    </row>
    <row r="96" spans="1:13">
      <c r="A96" s="19"/>
      <c r="B96" s="19"/>
      <c r="C96" s="20"/>
      <c r="D96" s="19"/>
      <c r="E96" s="21"/>
      <c r="F96" s="19"/>
      <c r="G96" s="21"/>
      <c r="H96" s="19"/>
      <c r="I96" s="133"/>
      <c r="J96" s="19"/>
      <c r="K96" s="21"/>
      <c r="L96" s="19"/>
      <c r="M96" s="21"/>
    </row>
    <row r="97" spans="1:13">
      <c r="A97" s="19"/>
      <c r="B97" s="19"/>
      <c r="C97" s="20"/>
      <c r="D97" s="19"/>
      <c r="E97" s="21"/>
      <c r="F97" s="19"/>
      <c r="G97" s="21"/>
      <c r="H97" s="19"/>
      <c r="I97" s="133"/>
      <c r="J97" s="19"/>
      <c r="K97" s="21"/>
      <c r="L97" s="19"/>
      <c r="M97" s="21"/>
    </row>
    <row r="98" spans="1:13">
      <c r="A98" s="19"/>
      <c r="B98" s="19"/>
      <c r="C98" s="20"/>
      <c r="D98" s="19"/>
      <c r="E98" s="21"/>
      <c r="F98" s="19"/>
      <c r="G98" s="21"/>
      <c r="H98" s="19"/>
      <c r="I98" s="133"/>
      <c r="J98" s="19"/>
      <c r="K98" s="21"/>
      <c r="L98" s="19"/>
      <c r="M98" s="21"/>
    </row>
    <row r="99" spans="1:13">
      <c r="A99" s="19"/>
      <c r="B99" s="19"/>
      <c r="C99" s="20"/>
      <c r="D99" s="19"/>
      <c r="E99" s="21"/>
      <c r="F99" s="19"/>
      <c r="G99" s="21"/>
      <c r="H99" s="19"/>
      <c r="I99" s="133"/>
      <c r="J99" s="19"/>
      <c r="K99" s="21"/>
      <c r="L99" s="19"/>
      <c r="M99" s="21"/>
    </row>
    <row r="100" spans="1:13">
      <c r="A100" s="19"/>
      <c r="B100" s="19"/>
      <c r="C100" s="20"/>
      <c r="D100" s="19"/>
      <c r="E100" s="21"/>
      <c r="F100" s="19"/>
      <c r="G100" s="21"/>
      <c r="H100" s="19"/>
      <c r="I100" s="133"/>
      <c r="J100" s="19"/>
      <c r="K100" s="21"/>
      <c r="L100" s="19"/>
      <c r="M100" s="21"/>
    </row>
    <row r="101" spans="1:13">
      <c r="A101" s="19"/>
      <c r="B101" s="19"/>
      <c r="C101" s="20"/>
      <c r="D101" s="19"/>
      <c r="E101" s="21"/>
      <c r="F101" s="19"/>
      <c r="G101" s="21"/>
      <c r="H101" s="19"/>
      <c r="I101" s="133"/>
      <c r="J101" s="19"/>
      <c r="K101" s="21"/>
      <c r="L101" s="19"/>
      <c r="M101" s="21"/>
    </row>
    <row r="102" spans="1:13">
      <c r="A102" s="19"/>
      <c r="B102" s="19"/>
      <c r="C102" s="20"/>
      <c r="D102" s="19"/>
      <c r="E102" s="21"/>
      <c r="F102" s="19"/>
      <c r="G102" s="21"/>
      <c r="H102" s="19"/>
      <c r="I102" s="133"/>
      <c r="J102" s="19"/>
      <c r="K102" s="21"/>
      <c r="L102" s="19"/>
      <c r="M102" s="21"/>
    </row>
    <row r="103" spans="1:13">
      <c r="A103" s="19"/>
      <c r="B103" s="19"/>
      <c r="C103" s="20"/>
      <c r="D103" s="19"/>
      <c r="E103" s="21"/>
      <c r="F103" s="19"/>
      <c r="G103" s="21"/>
      <c r="H103" s="19"/>
      <c r="I103" s="133"/>
      <c r="J103" s="19"/>
      <c r="K103" s="21"/>
      <c r="L103" s="19"/>
      <c r="M103" s="21"/>
    </row>
    <row r="104" spans="1:13">
      <c r="A104" s="19"/>
      <c r="B104" s="19"/>
      <c r="C104" s="20"/>
      <c r="D104" s="19"/>
      <c r="E104" s="21"/>
      <c r="F104" s="19"/>
      <c r="G104" s="21"/>
      <c r="H104" s="19"/>
      <c r="I104" s="133"/>
      <c r="J104" s="19"/>
      <c r="K104" s="21"/>
      <c r="L104" s="19"/>
      <c r="M104" s="21"/>
    </row>
    <row r="105" spans="1:13">
      <c r="A105" s="19"/>
      <c r="B105" s="19"/>
      <c r="C105" s="20"/>
      <c r="D105" s="19"/>
      <c r="E105" s="21"/>
      <c r="F105" s="19"/>
      <c r="G105" s="21"/>
      <c r="H105" s="19"/>
      <c r="I105" s="133"/>
      <c r="J105" s="19"/>
      <c r="K105" s="21"/>
      <c r="L105" s="19"/>
      <c r="M105" s="21"/>
    </row>
    <row r="106" spans="1:13">
      <c r="A106" s="19"/>
      <c r="B106" s="19"/>
      <c r="C106" s="20"/>
      <c r="D106" s="19"/>
      <c r="E106" s="21"/>
      <c r="F106" s="19"/>
      <c r="G106" s="21"/>
      <c r="H106" s="19"/>
      <c r="I106" s="133"/>
      <c r="J106" s="19"/>
      <c r="K106" s="21"/>
      <c r="L106" s="19"/>
      <c r="M106" s="21"/>
    </row>
    <row r="107" spans="1:13">
      <c r="A107" s="19"/>
      <c r="B107" s="19"/>
      <c r="C107" s="20"/>
      <c r="D107" s="19"/>
      <c r="E107" s="21"/>
      <c r="F107" s="19"/>
      <c r="G107" s="21"/>
      <c r="H107" s="19"/>
      <c r="I107" s="133"/>
      <c r="J107" s="19"/>
      <c r="K107" s="21"/>
      <c r="L107" s="19"/>
      <c r="M107" s="21"/>
    </row>
    <row r="108" spans="1:13">
      <c r="A108" s="19"/>
      <c r="B108" s="19"/>
      <c r="C108" s="20"/>
      <c r="D108" s="19"/>
      <c r="E108" s="21"/>
      <c r="F108" s="19"/>
      <c r="G108" s="21"/>
      <c r="H108" s="19"/>
      <c r="I108" s="133"/>
      <c r="J108" s="19"/>
      <c r="K108" s="21"/>
      <c r="L108" s="19"/>
      <c r="M108" s="21"/>
    </row>
    <row r="109" spans="1:13">
      <c r="A109" s="19"/>
      <c r="B109" s="19"/>
      <c r="C109" s="20"/>
      <c r="D109" s="19"/>
      <c r="E109" s="21"/>
      <c r="F109" s="19"/>
      <c r="G109" s="21"/>
      <c r="H109" s="19"/>
      <c r="I109" s="133"/>
      <c r="J109" s="19"/>
      <c r="K109" s="21"/>
      <c r="L109" s="19"/>
      <c r="M109" s="21"/>
    </row>
    <row r="110" spans="1:13">
      <c r="A110" s="19"/>
      <c r="B110" s="19"/>
      <c r="C110" s="20"/>
      <c r="D110" s="19"/>
      <c r="E110" s="21"/>
      <c r="F110" s="19"/>
      <c r="G110" s="21"/>
      <c r="H110" s="19"/>
      <c r="I110" s="133"/>
      <c r="J110" s="19"/>
      <c r="K110" s="21"/>
      <c r="L110" s="19"/>
      <c r="M110" s="21"/>
    </row>
    <row r="111" spans="1:13">
      <c r="A111" s="19"/>
      <c r="B111" s="19"/>
      <c r="C111" s="20"/>
      <c r="D111" s="19"/>
      <c r="E111" s="21"/>
      <c r="F111" s="19"/>
      <c r="G111" s="21"/>
      <c r="H111" s="19"/>
      <c r="I111" s="133"/>
      <c r="J111" s="19"/>
      <c r="K111" s="21"/>
      <c r="L111" s="19"/>
      <c r="M111" s="21"/>
    </row>
    <row r="112" spans="1:13">
      <c r="A112" s="19"/>
      <c r="B112" s="19"/>
      <c r="C112" s="20"/>
      <c r="D112" s="19"/>
      <c r="E112" s="21"/>
      <c r="F112" s="19"/>
      <c r="G112" s="21"/>
      <c r="H112" s="19"/>
      <c r="I112" s="133"/>
      <c r="J112" s="19"/>
      <c r="K112" s="21"/>
      <c r="L112" s="19"/>
      <c r="M112" s="21"/>
    </row>
    <row r="113" spans="1:13">
      <c r="A113" s="19"/>
      <c r="B113" s="19"/>
      <c r="C113" s="20"/>
      <c r="D113" s="19"/>
      <c r="E113" s="21"/>
      <c r="F113" s="19"/>
      <c r="G113" s="21"/>
      <c r="H113" s="19"/>
      <c r="I113" s="133"/>
      <c r="J113" s="19"/>
      <c r="K113" s="21"/>
      <c r="L113" s="19"/>
      <c r="M113" s="21"/>
    </row>
    <row r="114" spans="1:13">
      <c r="A114" s="19"/>
      <c r="B114" s="19"/>
      <c r="C114" s="20"/>
      <c r="D114" s="19"/>
      <c r="E114" s="21"/>
      <c r="F114" s="19"/>
      <c r="G114" s="21"/>
      <c r="H114" s="19"/>
      <c r="I114" s="133"/>
      <c r="J114" s="19"/>
      <c r="K114" s="21"/>
      <c r="L114" s="19"/>
      <c r="M114" s="21"/>
    </row>
    <row r="115" spans="1:13">
      <c r="A115" s="19"/>
      <c r="B115" s="19"/>
      <c r="C115" s="20"/>
      <c r="D115" s="19"/>
      <c r="E115" s="21"/>
      <c r="F115" s="19"/>
      <c r="G115" s="21"/>
      <c r="H115" s="19"/>
      <c r="I115" s="133"/>
      <c r="J115" s="19"/>
      <c r="K115" s="21"/>
      <c r="L115" s="19"/>
      <c r="M115" s="21"/>
    </row>
    <row r="116" spans="1:13">
      <c r="A116" s="19"/>
      <c r="B116" s="19"/>
      <c r="C116" s="20"/>
      <c r="D116" s="19"/>
      <c r="E116" s="21"/>
      <c r="F116" s="19"/>
      <c r="G116" s="21"/>
      <c r="H116" s="19"/>
      <c r="I116" s="133"/>
      <c r="J116" s="19"/>
      <c r="K116" s="21"/>
      <c r="L116" s="19"/>
      <c r="M116" s="21"/>
    </row>
    <row r="117" spans="1:13">
      <c r="A117" s="19"/>
      <c r="B117" s="19"/>
      <c r="C117" s="20"/>
      <c r="D117" s="19"/>
      <c r="E117" s="21"/>
      <c r="F117" s="19"/>
      <c r="G117" s="21"/>
      <c r="H117" s="19"/>
      <c r="I117" s="133"/>
      <c r="J117" s="19"/>
      <c r="K117" s="21"/>
      <c r="L117" s="19"/>
      <c r="M117" s="21"/>
    </row>
    <row r="118" spans="1:13">
      <c r="A118" s="19"/>
      <c r="B118" s="19"/>
      <c r="C118" s="20"/>
      <c r="D118" s="19"/>
      <c r="E118" s="21"/>
      <c r="F118" s="19"/>
      <c r="G118" s="21"/>
      <c r="H118" s="19"/>
      <c r="I118" s="133"/>
      <c r="J118" s="19"/>
      <c r="K118" s="21"/>
      <c r="L118" s="19"/>
      <c r="M118" s="21"/>
    </row>
    <row r="119" spans="1:13">
      <c r="A119" s="19"/>
      <c r="B119" s="19"/>
      <c r="C119" s="20"/>
      <c r="D119" s="19"/>
      <c r="E119" s="21"/>
      <c r="F119" s="19"/>
      <c r="G119" s="21"/>
      <c r="H119" s="19"/>
      <c r="I119" s="133"/>
      <c r="J119" s="19"/>
      <c r="K119" s="21"/>
      <c r="L119" s="19"/>
      <c r="M119" s="21"/>
    </row>
    <row r="120" spans="1:13">
      <c r="A120" s="19"/>
      <c r="B120" s="19"/>
      <c r="C120" s="20"/>
      <c r="D120" s="19"/>
      <c r="E120" s="21"/>
      <c r="F120" s="19"/>
      <c r="G120" s="21"/>
      <c r="H120" s="19"/>
      <c r="I120" s="133"/>
      <c r="J120" s="19"/>
      <c r="K120" s="21"/>
      <c r="L120" s="19"/>
      <c r="M120" s="21"/>
    </row>
    <row r="121" spans="1:13">
      <c r="A121" s="19"/>
      <c r="B121" s="19"/>
      <c r="C121" s="20"/>
      <c r="D121" s="19"/>
      <c r="E121" s="21"/>
      <c r="F121" s="19"/>
      <c r="G121" s="21"/>
      <c r="H121" s="19"/>
      <c r="I121" s="133"/>
      <c r="J121" s="19"/>
      <c r="K121" s="21"/>
      <c r="L121" s="19"/>
      <c r="M121" s="21"/>
    </row>
    <row r="122" spans="1:13">
      <c r="A122" s="19"/>
      <c r="B122" s="19"/>
      <c r="C122" s="20"/>
      <c r="D122" s="19"/>
      <c r="E122" s="21"/>
      <c r="F122" s="19"/>
      <c r="G122" s="21"/>
      <c r="H122" s="19"/>
      <c r="I122" s="133"/>
      <c r="J122" s="19"/>
      <c r="K122" s="21"/>
      <c r="L122" s="19"/>
      <c r="M122" s="21"/>
    </row>
    <row r="123" spans="1:13">
      <c r="A123" s="19"/>
      <c r="B123" s="19"/>
      <c r="C123" s="20"/>
      <c r="D123" s="19"/>
      <c r="E123" s="21"/>
      <c r="F123" s="19"/>
      <c r="G123" s="21"/>
      <c r="H123" s="19"/>
      <c r="I123" s="133"/>
      <c r="J123" s="19"/>
      <c r="K123" s="21"/>
      <c r="L123" s="19"/>
      <c r="M123" s="21"/>
    </row>
    <row r="124" spans="1:13">
      <c r="A124" s="19"/>
      <c r="B124" s="19"/>
      <c r="C124" s="20"/>
      <c r="D124" s="19"/>
      <c r="E124" s="21"/>
      <c r="F124" s="19"/>
      <c r="G124" s="21"/>
      <c r="H124" s="19"/>
      <c r="I124" s="133"/>
      <c r="J124" s="19"/>
      <c r="K124" s="21"/>
      <c r="L124" s="19"/>
      <c r="M124" s="21"/>
    </row>
    <row r="125" spans="1:13">
      <c r="A125" s="19"/>
      <c r="B125" s="19"/>
      <c r="C125" s="20"/>
      <c r="D125" s="19"/>
      <c r="E125" s="21"/>
      <c r="F125" s="19"/>
      <c r="G125" s="21"/>
      <c r="H125" s="19"/>
      <c r="I125" s="133"/>
      <c r="J125" s="19"/>
      <c r="K125" s="21"/>
      <c r="L125" s="19"/>
      <c r="M125" s="21"/>
    </row>
    <row r="126" spans="1:13">
      <c r="A126" s="19"/>
      <c r="B126" s="19"/>
      <c r="C126" s="20"/>
      <c r="D126" s="19"/>
      <c r="E126" s="21"/>
      <c r="F126" s="19"/>
      <c r="G126" s="21"/>
      <c r="H126" s="19"/>
      <c r="I126" s="133"/>
      <c r="J126" s="19"/>
      <c r="K126" s="21"/>
      <c r="L126" s="19"/>
      <c r="M126" s="21"/>
    </row>
    <row r="127" spans="1:13">
      <c r="A127" s="19"/>
      <c r="B127" s="19"/>
      <c r="C127" s="20"/>
      <c r="D127" s="19"/>
      <c r="E127" s="21"/>
      <c r="F127" s="19"/>
      <c r="G127" s="21"/>
      <c r="H127" s="19"/>
      <c r="I127" s="133"/>
      <c r="J127" s="19"/>
      <c r="K127" s="21"/>
      <c r="L127" s="19"/>
      <c r="M127" s="21"/>
    </row>
    <row r="128" spans="1:13">
      <c r="A128" s="19"/>
      <c r="B128" s="19"/>
      <c r="C128" s="20"/>
      <c r="D128" s="19"/>
      <c r="E128" s="21"/>
      <c r="F128" s="19"/>
      <c r="G128" s="21"/>
      <c r="H128" s="19"/>
      <c r="I128" s="133"/>
      <c r="J128" s="19"/>
      <c r="K128" s="21"/>
      <c r="L128" s="19"/>
      <c r="M128" s="21"/>
    </row>
    <row r="129" spans="1:13">
      <c r="A129" s="19"/>
      <c r="B129" s="19"/>
      <c r="C129" s="20"/>
      <c r="D129" s="19"/>
      <c r="E129" s="21"/>
      <c r="F129" s="19"/>
      <c r="G129" s="21"/>
      <c r="H129" s="19"/>
      <c r="I129" s="133"/>
      <c r="J129" s="19"/>
      <c r="K129" s="21"/>
      <c r="L129" s="19"/>
      <c r="M129" s="21"/>
    </row>
    <row r="130" spans="1:13">
      <c r="A130" s="19"/>
      <c r="B130" s="19"/>
      <c r="C130" s="20"/>
      <c r="D130" s="19"/>
      <c r="E130" s="21"/>
      <c r="F130" s="19"/>
      <c r="G130" s="21"/>
      <c r="H130" s="19"/>
      <c r="I130" s="133"/>
      <c r="J130" s="19"/>
      <c r="K130" s="21"/>
      <c r="L130" s="19"/>
      <c r="M130" s="21"/>
    </row>
    <row r="131" spans="1:13">
      <c r="A131" s="19"/>
      <c r="B131" s="19"/>
      <c r="C131" s="20"/>
      <c r="D131" s="19"/>
      <c r="E131" s="21"/>
      <c r="F131" s="19"/>
      <c r="G131" s="21"/>
      <c r="H131" s="19"/>
      <c r="I131" s="133"/>
      <c r="J131" s="19"/>
      <c r="K131" s="21"/>
      <c r="L131" s="19"/>
      <c r="M131" s="21"/>
    </row>
    <row r="132" spans="1:13">
      <c r="A132" s="19"/>
      <c r="B132" s="19"/>
      <c r="C132" s="20"/>
      <c r="D132" s="19"/>
      <c r="E132" s="21"/>
      <c r="F132" s="19"/>
      <c r="G132" s="21"/>
      <c r="H132" s="19"/>
      <c r="I132" s="133"/>
      <c r="J132" s="19"/>
      <c r="K132" s="21"/>
      <c r="L132" s="19"/>
      <c r="M132" s="21"/>
    </row>
    <row r="133" spans="1:13">
      <c r="A133" s="19"/>
      <c r="B133" s="19"/>
      <c r="C133" s="20"/>
      <c r="D133" s="19"/>
      <c r="E133" s="21"/>
      <c r="F133" s="19"/>
      <c r="G133" s="21"/>
      <c r="H133" s="19"/>
      <c r="I133" s="133"/>
      <c r="J133" s="19"/>
      <c r="K133" s="21"/>
      <c r="L133" s="19"/>
      <c r="M133" s="21"/>
    </row>
    <row r="134" spans="1:13">
      <c r="A134" s="19"/>
      <c r="B134" s="19"/>
      <c r="C134" s="20"/>
      <c r="D134" s="19"/>
      <c r="E134" s="21"/>
      <c r="F134" s="19"/>
      <c r="G134" s="21"/>
      <c r="H134" s="19"/>
      <c r="I134" s="133"/>
      <c r="J134" s="19"/>
      <c r="K134" s="21"/>
      <c r="L134" s="19"/>
      <c r="M134" s="21"/>
    </row>
    <row r="135" spans="1:13">
      <c r="A135" s="19"/>
      <c r="B135" s="19"/>
      <c r="C135" s="20"/>
      <c r="D135" s="19"/>
      <c r="E135" s="21"/>
      <c r="F135" s="19"/>
      <c r="G135" s="21"/>
      <c r="H135" s="19"/>
      <c r="I135" s="133"/>
      <c r="J135" s="19"/>
      <c r="K135" s="21"/>
      <c r="L135" s="19"/>
      <c r="M135" s="21"/>
    </row>
    <row r="136" spans="1:13">
      <c r="A136" s="19"/>
      <c r="B136" s="19"/>
      <c r="C136" s="20"/>
      <c r="D136" s="19"/>
      <c r="E136" s="21"/>
      <c r="F136" s="19"/>
      <c r="G136" s="21"/>
      <c r="H136" s="19"/>
      <c r="I136" s="133"/>
      <c r="J136" s="19"/>
      <c r="K136" s="21"/>
      <c r="L136" s="19"/>
      <c r="M136" s="21"/>
    </row>
    <row r="137" spans="1:13">
      <c r="A137" s="19"/>
      <c r="B137" s="19"/>
      <c r="C137" s="20"/>
      <c r="D137" s="19"/>
      <c r="E137" s="21"/>
      <c r="F137" s="19"/>
      <c r="G137" s="21"/>
      <c r="H137" s="19"/>
      <c r="I137" s="133"/>
      <c r="J137" s="19"/>
      <c r="K137" s="21"/>
      <c r="L137" s="19"/>
      <c r="M137" s="21"/>
    </row>
    <row r="138" spans="1:13">
      <c r="A138" s="19"/>
      <c r="B138" s="19"/>
      <c r="C138" s="20"/>
      <c r="D138" s="19"/>
      <c r="E138" s="21"/>
      <c r="F138" s="19"/>
      <c r="G138" s="21"/>
      <c r="H138" s="19"/>
      <c r="I138" s="133"/>
      <c r="J138" s="19"/>
      <c r="K138" s="21"/>
      <c r="L138" s="19"/>
      <c r="M138" s="21"/>
    </row>
    <row r="139" spans="1:13">
      <c r="A139" s="19"/>
      <c r="B139" s="19"/>
      <c r="C139" s="20"/>
      <c r="D139" s="19"/>
      <c r="E139" s="21"/>
      <c r="F139" s="19"/>
      <c r="G139" s="21"/>
      <c r="H139" s="19"/>
      <c r="I139" s="133"/>
      <c r="J139" s="19"/>
      <c r="K139" s="21"/>
      <c r="L139" s="19"/>
      <c r="M139" s="21"/>
    </row>
    <row r="140" spans="1:13">
      <c r="A140" s="19"/>
      <c r="B140" s="19"/>
      <c r="C140" s="20"/>
      <c r="D140" s="19"/>
      <c r="E140" s="21"/>
      <c r="F140" s="19"/>
      <c r="G140" s="21"/>
      <c r="H140" s="19"/>
      <c r="I140" s="133"/>
      <c r="J140" s="19"/>
      <c r="K140" s="21"/>
      <c r="L140" s="19"/>
      <c r="M140" s="21"/>
    </row>
    <row r="141" spans="1:13">
      <c r="A141" s="19"/>
      <c r="B141" s="19"/>
      <c r="C141" s="20"/>
      <c r="D141" s="19"/>
      <c r="E141" s="21"/>
      <c r="F141" s="19"/>
      <c r="G141" s="21"/>
      <c r="H141" s="19"/>
      <c r="I141" s="133"/>
      <c r="J141" s="19"/>
      <c r="K141" s="21"/>
      <c r="L141" s="19"/>
      <c r="M141" s="21"/>
    </row>
    <row r="142" spans="1:13">
      <c r="A142" s="19"/>
      <c r="B142" s="19"/>
      <c r="C142" s="20"/>
      <c r="D142" s="19"/>
      <c r="E142" s="21"/>
      <c r="F142" s="19"/>
      <c r="G142" s="21"/>
      <c r="H142" s="19"/>
      <c r="I142" s="133"/>
      <c r="J142" s="19"/>
      <c r="K142" s="21"/>
      <c r="L142" s="19"/>
      <c r="M142" s="21"/>
    </row>
    <row r="143" spans="1:13">
      <c r="A143" s="19"/>
      <c r="B143" s="19"/>
      <c r="C143" s="20"/>
      <c r="D143" s="19"/>
      <c r="E143" s="21"/>
      <c r="F143" s="19"/>
      <c r="G143" s="21"/>
      <c r="H143" s="19"/>
      <c r="I143" s="133"/>
      <c r="J143" s="19"/>
      <c r="K143" s="21"/>
      <c r="L143" s="19"/>
      <c r="M143" s="21"/>
    </row>
    <row r="144" spans="1:13">
      <c r="A144" s="19"/>
      <c r="B144" s="19"/>
      <c r="C144" s="20"/>
      <c r="D144" s="19"/>
      <c r="E144" s="21"/>
      <c r="F144" s="19"/>
      <c r="G144" s="21"/>
      <c r="H144" s="19"/>
      <c r="I144" s="133"/>
      <c r="J144" s="19"/>
      <c r="K144" s="21"/>
      <c r="L144" s="19"/>
      <c r="M144" s="21"/>
    </row>
    <row r="145" spans="1:13">
      <c r="A145" s="19"/>
      <c r="B145" s="19"/>
      <c r="C145" s="20"/>
      <c r="D145" s="19"/>
      <c r="E145" s="21"/>
      <c r="F145" s="19"/>
      <c r="G145" s="21"/>
      <c r="H145" s="19"/>
      <c r="I145" s="133"/>
      <c r="J145" s="19"/>
      <c r="K145" s="21"/>
      <c r="L145" s="19"/>
      <c r="M145" s="21"/>
    </row>
    <row r="146" spans="1:13">
      <c r="A146" s="19"/>
      <c r="B146" s="19"/>
      <c r="C146" s="20"/>
      <c r="D146" s="19"/>
      <c r="E146" s="21"/>
      <c r="F146" s="19"/>
      <c r="G146" s="21"/>
      <c r="H146" s="19"/>
      <c r="I146" s="133"/>
      <c r="J146" s="19"/>
      <c r="K146" s="21"/>
      <c r="L146" s="19"/>
      <c r="M146" s="21"/>
    </row>
    <row r="147" spans="1:13">
      <c r="A147" s="19"/>
      <c r="B147" s="19"/>
      <c r="C147" s="20"/>
      <c r="D147" s="19"/>
      <c r="E147" s="21"/>
      <c r="F147" s="19"/>
      <c r="G147" s="21"/>
      <c r="H147" s="19"/>
      <c r="I147" s="133"/>
      <c r="J147" s="19"/>
      <c r="K147" s="21"/>
      <c r="L147" s="19"/>
      <c r="M147" s="21"/>
    </row>
    <row r="148" spans="1:13">
      <c r="A148" s="19"/>
      <c r="B148" s="19"/>
      <c r="C148" s="20"/>
      <c r="D148" s="19"/>
      <c r="E148" s="21"/>
      <c r="F148" s="19"/>
      <c r="G148" s="21"/>
      <c r="H148" s="19"/>
      <c r="I148" s="133"/>
      <c r="J148" s="19"/>
      <c r="K148" s="21"/>
      <c r="L148" s="19"/>
      <c r="M148" s="21"/>
    </row>
    <row r="149" spans="1:13">
      <c r="A149" s="19"/>
      <c r="B149" s="19"/>
      <c r="C149" s="20"/>
      <c r="D149" s="19"/>
      <c r="E149" s="21"/>
      <c r="F149" s="19"/>
      <c r="G149" s="21"/>
      <c r="H149" s="19"/>
      <c r="I149" s="133"/>
      <c r="J149" s="19"/>
      <c r="K149" s="21"/>
      <c r="L149" s="19"/>
      <c r="M149" s="21"/>
    </row>
    <row r="150" spans="1:13">
      <c r="A150" s="19"/>
      <c r="B150" s="19"/>
      <c r="C150" s="20"/>
      <c r="D150" s="19"/>
      <c r="E150" s="21"/>
      <c r="F150" s="19"/>
      <c r="G150" s="21"/>
      <c r="H150" s="19"/>
      <c r="I150" s="133"/>
      <c r="J150" s="19"/>
      <c r="K150" s="21"/>
      <c r="L150" s="19"/>
      <c r="M150" s="21"/>
    </row>
    <row r="151" spans="1:13">
      <c r="A151" s="19"/>
      <c r="B151" s="19"/>
      <c r="C151" s="20"/>
      <c r="D151" s="19"/>
      <c r="E151" s="21"/>
      <c r="F151" s="19"/>
      <c r="G151" s="21"/>
      <c r="H151" s="19"/>
      <c r="I151" s="133"/>
      <c r="J151" s="19"/>
      <c r="K151" s="21"/>
      <c r="L151" s="19"/>
      <c r="M151" s="21"/>
    </row>
    <row r="152" spans="1:13">
      <c r="A152" s="19"/>
      <c r="B152" s="19"/>
      <c r="C152" s="20"/>
      <c r="D152" s="19"/>
      <c r="E152" s="21"/>
      <c r="F152" s="19"/>
      <c r="G152" s="21"/>
      <c r="H152" s="19"/>
      <c r="I152" s="133"/>
      <c r="J152" s="19"/>
      <c r="K152" s="21"/>
      <c r="L152" s="19"/>
      <c r="M152" s="21"/>
    </row>
    <row r="153" spans="1:13">
      <c r="A153" s="19"/>
      <c r="B153" s="19"/>
      <c r="C153" s="20"/>
      <c r="D153" s="19"/>
      <c r="E153" s="21"/>
      <c r="F153" s="19"/>
      <c r="G153" s="21"/>
      <c r="H153" s="19"/>
      <c r="I153" s="133"/>
      <c r="J153" s="19"/>
      <c r="K153" s="21"/>
      <c r="L153" s="19"/>
      <c r="M153" s="21"/>
    </row>
    <row r="154" spans="1:13">
      <c r="A154" s="19"/>
      <c r="B154" s="19"/>
      <c r="C154" s="20"/>
      <c r="D154" s="19"/>
      <c r="E154" s="21"/>
      <c r="F154" s="19"/>
      <c r="G154" s="21"/>
      <c r="H154" s="19"/>
      <c r="I154" s="133"/>
      <c r="J154" s="19"/>
      <c r="K154" s="21"/>
      <c r="L154" s="19"/>
      <c r="M154" s="21"/>
    </row>
    <row r="155" spans="1:13">
      <c r="A155" s="19"/>
      <c r="B155" s="19"/>
      <c r="C155" s="20"/>
      <c r="D155" s="19"/>
      <c r="E155" s="21"/>
      <c r="F155" s="19"/>
      <c r="G155" s="21"/>
      <c r="H155" s="19"/>
      <c r="I155" s="133"/>
      <c r="J155" s="19"/>
      <c r="K155" s="21"/>
      <c r="L155" s="19"/>
      <c r="M155" s="21"/>
    </row>
    <row r="156" spans="1:13">
      <c r="A156" s="19"/>
      <c r="B156" s="19"/>
      <c r="C156" s="20"/>
      <c r="D156" s="19"/>
      <c r="E156" s="21"/>
      <c r="F156" s="19"/>
      <c r="G156" s="21"/>
      <c r="H156" s="19"/>
      <c r="I156" s="133"/>
      <c r="J156" s="19"/>
      <c r="K156" s="21"/>
      <c r="L156" s="19"/>
      <c r="M156" s="21"/>
    </row>
    <row r="157" spans="1:13">
      <c r="A157" s="19"/>
      <c r="B157" s="19"/>
      <c r="C157" s="20"/>
      <c r="D157" s="19"/>
      <c r="E157" s="21"/>
      <c r="F157" s="19"/>
      <c r="G157" s="21"/>
      <c r="H157" s="19"/>
      <c r="I157" s="133"/>
      <c r="J157" s="19"/>
      <c r="K157" s="21"/>
      <c r="L157" s="19"/>
      <c r="M157" s="21"/>
    </row>
    <row r="158" spans="1:13">
      <c r="A158" s="19"/>
      <c r="B158" s="19"/>
      <c r="C158" s="20"/>
      <c r="D158" s="19"/>
      <c r="E158" s="21"/>
      <c r="F158" s="19"/>
      <c r="G158" s="21"/>
      <c r="H158" s="19"/>
      <c r="I158" s="133"/>
      <c r="J158" s="19"/>
      <c r="K158" s="21"/>
      <c r="L158" s="19"/>
      <c r="M158" s="21"/>
    </row>
    <row r="159" spans="1:13">
      <c r="A159" s="19"/>
      <c r="B159" s="19"/>
      <c r="C159" s="20"/>
      <c r="D159" s="19"/>
      <c r="E159" s="21"/>
      <c r="F159" s="19"/>
      <c r="G159" s="21"/>
      <c r="H159" s="19"/>
      <c r="I159" s="133"/>
      <c r="J159" s="19"/>
      <c r="K159" s="21"/>
      <c r="L159" s="19"/>
      <c r="M159" s="21"/>
    </row>
    <row r="160" spans="1:13">
      <c r="A160" s="19"/>
      <c r="B160" s="19"/>
      <c r="C160" s="20"/>
      <c r="D160" s="19"/>
      <c r="E160" s="21"/>
      <c r="F160" s="19"/>
      <c r="G160" s="21"/>
      <c r="H160" s="19"/>
      <c r="I160" s="133"/>
      <c r="J160" s="19"/>
      <c r="K160" s="21"/>
      <c r="L160" s="19"/>
      <c r="M160" s="21"/>
    </row>
    <row r="161" spans="1:13">
      <c r="A161" s="19"/>
      <c r="B161" s="19"/>
      <c r="C161" s="20"/>
      <c r="D161" s="19"/>
      <c r="E161" s="21"/>
      <c r="F161" s="19"/>
      <c r="G161" s="21"/>
      <c r="H161" s="19"/>
      <c r="I161" s="133"/>
      <c r="J161" s="19"/>
      <c r="K161" s="21"/>
      <c r="L161" s="19"/>
      <c r="M161" s="21"/>
    </row>
    <row r="162" spans="1:13">
      <c r="A162" s="19"/>
      <c r="B162" s="19"/>
      <c r="C162" s="20"/>
      <c r="D162" s="19"/>
      <c r="E162" s="21"/>
      <c r="F162" s="19"/>
      <c r="G162" s="21"/>
      <c r="H162" s="19"/>
      <c r="I162" s="133"/>
      <c r="J162" s="19"/>
      <c r="K162" s="21"/>
      <c r="L162" s="19"/>
      <c r="M162" s="21"/>
    </row>
    <row r="163" spans="1:13">
      <c r="A163" s="19"/>
      <c r="B163" s="19"/>
      <c r="C163" s="20"/>
      <c r="D163" s="19"/>
      <c r="E163" s="21"/>
      <c r="F163" s="19"/>
      <c r="G163" s="21"/>
      <c r="H163" s="19"/>
      <c r="I163" s="133"/>
      <c r="J163" s="19"/>
      <c r="K163" s="21"/>
      <c r="L163" s="19"/>
      <c r="M163" s="21"/>
    </row>
    <row r="164" spans="1:13">
      <c r="A164" s="19"/>
      <c r="B164" s="19"/>
      <c r="C164" s="20"/>
      <c r="D164" s="19"/>
      <c r="E164" s="21"/>
      <c r="F164" s="19"/>
      <c r="G164" s="21"/>
      <c r="H164" s="19"/>
      <c r="I164" s="133"/>
      <c r="J164" s="19"/>
      <c r="K164" s="21"/>
      <c r="L164" s="19"/>
      <c r="M164" s="21"/>
    </row>
    <row r="165" spans="1:13">
      <c r="A165" s="19"/>
      <c r="B165" s="19"/>
      <c r="C165" s="20"/>
      <c r="D165" s="19"/>
      <c r="E165" s="21"/>
      <c r="F165" s="19"/>
      <c r="G165" s="21"/>
      <c r="H165" s="19"/>
      <c r="I165" s="133"/>
      <c r="J165" s="19"/>
      <c r="K165" s="21"/>
      <c r="L165" s="19"/>
      <c r="M165" s="21"/>
    </row>
    <row r="166" spans="1:13">
      <c r="A166" s="19"/>
      <c r="B166" s="19"/>
      <c r="C166" s="20"/>
      <c r="D166" s="19"/>
      <c r="E166" s="21"/>
      <c r="F166" s="19"/>
      <c r="G166" s="21"/>
      <c r="H166" s="19"/>
      <c r="I166" s="133"/>
      <c r="J166" s="19"/>
      <c r="K166" s="21"/>
      <c r="L166" s="19"/>
      <c r="M166" s="21"/>
    </row>
    <row r="167" spans="1:13">
      <c r="A167" s="19"/>
      <c r="B167" s="19"/>
      <c r="C167" s="20"/>
      <c r="D167" s="19"/>
      <c r="E167" s="21"/>
      <c r="F167" s="19"/>
      <c r="G167" s="21"/>
      <c r="H167" s="19"/>
      <c r="I167" s="133"/>
      <c r="J167" s="19"/>
      <c r="K167" s="21"/>
      <c r="L167" s="19"/>
      <c r="M167" s="21"/>
    </row>
    <row r="168" spans="1:13">
      <c r="A168" s="19"/>
      <c r="B168" s="19"/>
      <c r="C168" s="20"/>
      <c r="D168" s="19"/>
      <c r="E168" s="21"/>
      <c r="F168" s="19"/>
      <c r="G168" s="21"/>
      <c r="H168" s="19"/>
      <c r="I168" s="133"/>
      <c r="J168" s="19"/>
      <c r="K168" s="21"/>
      <c r="L168" s="19"/>
      <c r="M168" s="21"/>
    </row>
    <row r="169" spans="1:13">
      <c r="A169" s="19"/>
      <c r="B169" s="19"/>
      <c r="C169" s="20"/>
      <c r="D169" s="19"/>
      <c r="E169" s="21"/>
      <c r="F169" s="19"/>
      <c r="G169" s="21"/>
      <c r="H169" s="19"/>
      <c r="I169" s="133"/>
      <c r="J169" s="19"/>
      <c r="K169" s="21"/>
      <c r="L169" s="19"/>
      <c r="M169" s="21"/>
    </row>
    <row r="170" spans="1:13">
      <c r="A170" s="19"/>
      <c r="B170" s="19"/>
      <c r="C170" s="20"/>
      <c r="D170" s="19"/>
      <c r="E170" s="21"/>
      <c r="F170" s="19"/>
      <c r="G170" s="21"/>
      <c r="H170" s="19"/>
      <c r="I170" s="133"/>
      <c r="J170" s="19"/>
      <c r="K170" s="21"/>
      <c r="L170" s="19"/>
      <c r="M170" s="21"/>
    </row>
    <row r="171" spans="1:13">
      <c r="A171" s="19"/>
      <c r="B171" s="19"/>
      <c r="C171" s="20"/>
      <c r="D171" s="19"/>
      <c r="E171" s="21"/>
      <c r="F171" s="19"/>
      <c r="G171" s="21"/>
      <c r="H171" s="19"/>
      <c r="I171" s="133"/>
      <c r="J171" s="19"/>
      <c r="K171" s="21"/>
      <c r="L171" s="19"/>
      <c r="M171" s="21"/>
    </row>
    <row r="172" spans="1:13">
      <c r="A172" s="19"/>
      <c r="B172" s="19"/>
      <c r="C172" s="20"/>
      <c r="D172" s="19"/>
      <c r="E172" s="21"/>
      <c r="F172" s="19"/>
      <c r="G172" s="21"/>
      <c r="H172" s="19"/>
      <c r="I172" s="133"/>
      <c r="J172" s="19"/>
      <c r="K172" s="21"/>
      <c r="L172" s="19"/>
      <c r="M172" s="21"/>
    </row>
    <row r="173" spans="1:13">
      <c r="A173" s="19"/>
      <c r="B173" s="19"/>
      <c r="C173" s="20"/>
      <c r="D173" s="19"/>
      <c r="E173" s="21"/>
      <c r="F173" s="19"/>
      <c r="G173" s="21"/>
      <c r="H173" s="19"/>
      <c r="I173" s="133"/>
      <c r="J173" s="19"/>
      <c r="K173" s="21"/>
      <c r="L173" s="19"/>
      <c r="M173" s="21"/>
    </row>
    <row r="174" spans="1:13">
      <c r="A174" s="19"/>
      <c r="B174" s="19"/>
      <c r="C174" s="20"/>
      <c r="D174" s="19"/>
      <c r="E174" s="21"/>
      <c r="F174" s="19"/>
      <c r="G174" s="21"/>
      <c r="H174" s="19"/>
      <c r="I174" s="133"/>
      <c r="J174" s="19"/>
      <c r="K174" s="21"/>
      <c r="L174" s="19"/>
      <c r="M174" s="21"/>
    </row>
    <row r="175" spans="1:13">
      <c r="A175" s="19"/>
      <c r="B175" s="19"/>
      <c r="C175" s="20"/>
      <c r="D175" s="19"/>
      <c r="E175" s="21"/>
      <c r="F175" s="19"/>
      <c r="G175" s="21"/>
      <c r="H175" s="19"/>
      <c r="I175" s="133"/>
      <c r="J175" s="19"/>
      <c r="K175" s="21"/>
      <c r="L175" s="19"/>
      <c r="M175" s="21"/>
    </row>
    <row r="176" spans="1:13">
      <c r="A176" s="19"/>
      <c r="B176" s="19"/>
      <c r="C176" s="20"/>
      <c r="D176" s="19"/>
      <c r="E176" s="21"/>
      <c r="F176" s="19"/>
      <c r="G176" s="21"/>
      <c r="H176" s="19"/>
      <c r="I176" s="133"/>
      <c r="J176" s="19"/>
      <c r="K176" s="21"/>
      <c r="L176" s="19"/>
      <c r="M176" s="21"/>
    </row>
    <row r="177" spans="1:13">
      <c r="A177" s="19"/>
      <c r="B177" s="19"/>
      <c r="C177" s="20"/>
      <c r="D177" s="19"/>
      <c r="E177" s="21"/>
      <c r="F177" s="19"/>
      <c r="G177" s="21"/>
      <c r="H177" s="19"/>
      <c r="I177" s="133"/>
      <c r="J177" s="19"/>
      <c r="K177" s="21"/>
      <c r="L177" s="19"/>
      <c r="M177" s="21"/>
    </row>
    <row r="178" spans="1:13">
      <c r="A178" s="19"/>
      <c r="B178" s="19"/>
      <c r="C178" s="20"/>
      <c r="D178" s="19"/>
      <c r="E178" s="21"/>
      <c r="F178" s="19"/>
      <c r="G178" s="21"/>
      <c r="H178" s="19"/>
      <c r="I178" s="133"/>
      <c r="J178" s="19"/>
      <c r="K178" s="21"/>
      <c r="L178" s="19"/>
      <c r="M178" s="21"/>
    </row>
    <row r="179" spans="1:13">
      <c r="A179" s="19"/>
      <c r="B179" s="19"/>
      <c r="C179" s="20"/>
      <c r="D179" s="19"/>
      <c r="E179" s="21"/>
      <c r="F179" s="19"/>
      <c r="G179" s="21"/>
      <c r="H179" s="19"/>
      <c r="I179" s="133"/>
      <c r="J179" s="19"/>
      <c r="K179" s="21"/>
      <c r="L179" s="19"/>
      <c r="M179" s="21"/>
    </row>
    <row r="180" spans="1:13">
      <c r="A180" s="19"/>
      <c r="B180" s="19"/>
      <c r="C180" s="20"/>
      <c r="D180" s="19"/>
      <c r="E180" s="21"/>
      <c r="F180" s="19"/>
      <c r="G180" s="21"/>
      <c r="H180" s="19"/>
      <c r="I180" s="133"/>
      <c r="J180" s="19"/>
      <c r="K180" s="21"/>
      <c r="L180" s="19"/>
      <c r="M180" s="21"/>
    </row>
    <row r="181" spans="1:13">
      <c r="A181" s="19"/>
      <c r="B181" s="19"/>
      <c r="C181" s="20"/>
      <c r="D181" s="19"/>
      <c r="E181" s="21"/>
      <c r="F181" s="19"/>
      <c r="G181" s="21"/>
      <c r="H181" s="19"/>
      <c r="I181" s="133"/>
      <c r="J181" s="19"/>
      <c r="K181" s="21"/>
      <c r="L181" s="19"/>
      <c r="M181" s="21"/>
    </row>
    <row r="182" spans="1:13">
      <c r="A182" s="19"/>
      <c r="B182" s="19"/>
      <c r="C182" s="20"/>
      <c r="D182" s="19"/>
      <c r="E182" s="21"/>
      <c r="F182" s="19"/>
      <c r="G182" s="21"/>
      <c r="H182" s="19"/>
      <c r="I182" s="133"/>
      <c r="J182" s="19"/>
      <c r="K182" s="21"/>
      <c r="L182" s="19"/>
      <c r="M182" s="21"/>
    </row>
    <row r="183" spans="1:13">
      <c r="A183" s="19"/>
      <c r="B183" s="19"/>
      <c r="C183" s="20"/>
      <c r="D183" s="19"/>
      <c r="E183" s="21"/>
      <c r="F183" s="19"/>
      <c r="G183" s="21"/>
      <c r="H183" s="19"/>
      <c r="I183" s="133"/>
      <c r="J183" s="19"/>
      <c r="K183" s="21"/>
      <c r="L183" s="19"/>
      <c r="M183" s="21"/>
    </row>
    <row r="184" spans="1:13">
      <c r="A184" s="19"/>
      <c r="B184" s="19"/>
      <c r="C184" s="20"/>
      <c r="D184" s="19"/>
      <c r="E184" s="21"/>
      <c r="F184" s="19"/>
      <c r="G184" s="21"/>
      <c r="H184" s="19"/>
      <c r="I184" s="133"/>
      <c r="J184" s="19"/>
      <c r="K184" s="21"/>
      <c r="L184" s="19"/>
      <c r="M184" s="21"/>
    </row>
    <row r="185" spans="1:13">
      <c r="A185" s="19"/>
      <c r="B185" s="19"/>
      <c r="C185" s="20"/>
      <c r="D185" s="19"/>
      <c r="E185" s="21"/>
      <c r="F185" s="19"/>
      <c r="G185" s="21"/>
      <c r="H185" s="19"/>
      <c r="I185" s="133"/>
      <c r="J185" s="19"/>
      <c r="K185" s="21"/>
      <c r="L185" s="19"/>
      <c r="M185" s="21"/>
    </row>
    <row r="186" spans="1:13">
      <c r="A186" s="19"/>
      <c r="B186" s="19"/>
      <c r="C186" s="20"/>
      <c r="D186" s="19"/>
      <c r="E186" s="21"/>
      <c r="F186" s="19"/>
      <c r="G186" s="21"/>
      <c r="H186" s="19"/>
      <c r="I186" s="133"/>
      <c r="J186" s="19"/>
      <c r="K186" s="21"/>
      <c r="L186" s="19"/>
      <c r="M186" s="21"/>
    </row>
    <row r="187" spans="1:13">
      <c r="A187" s="19"/>
      <c r="B187" s="19"/>
      <c r="C187" s="20"/>
      <c r="D187" s="19"/>
      <c r="E187" s="21"/>
      <c r="F187" s="19"/>
      <c r="G187" s="21"/>
      <c r="H187" s="19"/>
      <c r="I187" s="133"/>
      <c r="J187" s="19"/>
      <c r="K187" s="21"/>
      <c r="L187" s="19"/>
      <c r="M187" s="21"/>
    </row>
    <row r="188" spans="1:13">
      <c r="A188" s="19"/>
      <c r="B188" s="19"/>
      <c r="C188" s="20"/>
      <c r="D188" s="19"/>
      <c r="E188" s="21"/>
      <c r="F188" s="19"/>
      <c r="G188" s="21"/>
      <c r="H188" s="19"/>
      <c r="I188" s="133"/>
      <c r="J188" s="19"/>
      <c r="K188" s="21"/>
      <c r="L188" s="19"/>
      <c r="M188" s="21"/>
    </row>
    <row r="189" spans="1:13">
      <c r="A189" s="19"/>
      <c r="B189" s="19"/>
      <c r="C189" s="20"/>
      <c r="D189" s="19"/>
      <c r="E189" s="21"/>
      <c r="F189" s="19"/>
      <c r="G189" s="21"/>
      <c r="H189" s="19"/>
      <c r="I189" s="133"/>
      <c r="J189" s="19"/>
      <c r="K189" s="21"/>
      <c r="L189" s="19"/>
      <c r="M189" s="21"/>
    </row>
    <row r="190" spans="1:13">
      <c r="A190" s="19"/>
      <c r="B190" s="19"/>
      <c r="C190" s="20"/>
      <c r="D190" s="19"/>
      <c r="E190" s="21"/>
      <c r="F190" s="19"/>
      <c r="G190" s="21"/>
      <c r="H190" s="19"/>
      <c r="I190" s="133"/>
      <c r="J190" s="19"/>
      <c r="K190" s="21"/>
      <c r="L190" s="19"/>
      <c r="M190" s="21"/>
    </row>
    <row r="191" spans="1:13">
      <c r="A191" s="19"/>
      <c r="B191" s="19"/>
      <c r="C191" s="20"/>
      <c r="D191" s="19"/>
      <c r="E191" s="21"/>
      <c r="F191" s="19"/>
      <c r="G191" s="21"/>
      <c r="H191" s="19"/>
      <c r="I191" s="133"/>
      <c r="J191" s="19"/>
      <c r="K191" s="21"/>
      <c r="L191" s="19"/>
      <c r="M191" s="21"/>
    </row>
    <row r="192" spans="1:13">
      <c r="A192" s="19"/>
      <c r="B192" s="19"/>
      <c r="C192" s="20"/>
      <c r="D192" s="19"/>
      <c r="E192" s="21"/>
      <c r="F192" s="19"/>
      <c r="G192" s="21"/>
      <c r="H192" s="19"/>
      <c r="I192" s="133"/>
      <c r="J192" s="19"/>
      <c r="K192" s="21"/>
      <c r="L192" s="19"/>
      <c r="M192" s="21"/>
    </row>
    <row r="193" spans="1:13">
      <c r="A193" s="19"/>
      <c r="B193" s="19"/>
      <c r="C193" s="20"/>
      <c r="D193" s="19"/>
      <c r="E193" s="21"/>
      <c r="F193" s="19"/>
      <c r="G193" s="21"/>
      <c r="H193" s="19"/>
      <c r="I193" s="133"/>
      <c r="J193" s="19"/>
      <c r="K193" s="21"/>
      <c r="L193" s="19"/>
      <c r="M193" s="21"/>
    </row>
    <row r="194" spans="1:13">
      <c r="A194" s="19"/>
      <c r="B194" s="19"/>
      <c r="C194" s="20"/>
      <c r="D194" s="19"/>
      <c r="E194" s="21"/>
      <c r="F194" s="19"/>
      <c r="G194" s="21"/>
      <c r="H194" s="19"/>
      <c r="I194" s="133"/>
      <c r="J194" s="19"/>
      <c r="K194" s="21"/>
      <c r="L194" s="19"/>
      <c r="M194" s="21"/>
    </row>
    <row r="195" spans="1:13">
      <c r="A195" s="19"/>
      <c r="B195" s="19"/>
      <c r="C195" s="20"/>
      <c r="D195" s="19"/>
      <c r="E195" s="21"/>
      <c r="F195" s="19"/>
      <c r="G195" s="21"/>
      <c r="H195" s="19"/>
      <c r="I195" s="133"/>
      <c r="J195" s="19"/>
      <c r="K195" s="21"/>
      <c r="L195" s="19"/>
      <c r="M195" s="21"/>
    </row>
    <row r="196" spans="1:13">
      <c r="A196" s="19"/>
      <c r="B196" s="19"/>
      <c r="C196" s="20"/>
      <c r="D196" s="19"/>
      <c r="E196" s="21"/>
      <c r="F196" s="19"/>
      <c r="G196" s="21"/>
      <c r="H196" s="19"/>
      <c r="I196" s="133"/>
      <c r="J196" s="19"/>
      <c r="K196" s="21"/>
      <c r="L196" s="19"/>
      <c r="M196" s="21"/>
    </row>
    <row r="197" spans="1:13">
      <c r="A197" s="19"/>
      <c r="B197" s="19"/>
      <c r="C197" s="20"/>
      <c r="D197" s="19"/>
      <c r="E197" s="21"/>
      <c r="F197" s="19"/>
      <c r="G197" s="21"/>
      <c r="H197" s="19"/>
      <c r="I197" s="133"/>
      <c r="J197" s="19"/>
      <c r="K197" s="21"/>
      <c r="L197" s="19"/>
      <c r="M197" s="21"/>
    </row>
    <row r="198" spans="1:13">
      <c r="A198" s="19"/>
      <c r="B198" s="19"/>
      <c r="C198" s="20"/>
      <c r="D198" s="19"/>
      <c r="E198" s="21"/>
      <c r="F198" s="19"/>
      <c r="G198" s="21"/>
      <c r="H198" s="19"/>
      <c r="I198" s="133"/>
      <c r="J198" s="19"/>
      <c r="K198" s="21"/>
      <c r="L198" s="19"/>
      <c r="M198" s="21"/>
    </row>
    <row r="199" spans="1:13">
      <c r="A199" s="19"/>
      <c r="B199" s="19"/>
      <c r="C199" s="20"/>
      <c r="D199" s="19"/>
      <c r="E199" s="21"/>
      <c r="F199" s="19"/>
      <c r="G199" s="21"/>
      <c r="H199" s="19"/>
      <c r="I199" s="133"/>
      <c r="J199" s="19"/>
      <c r="K199" s="21"/>
      <c r="L199" s="19"/>
      <c r="M199" s="21"/>
    </row>
    <row r="200" spans="1:13">
      <c r="A200" s="19"/>
      <c r="B200" s="19"/>
      <c r="C200" s="20"/>
      <c r="D200" s="19"/>
      <c r="E200" s="21"/>
      <c r="F200" s="19"/>
      <c r="G200" s="21"/>
      <c r="H200" s="19"/>
      <c r="I200" s="133"/>
      <c r="J200" s="19"/>
      <c r="K200" s="21"/>
      <c r="L200" s="19"/>
      <c r="M200" s="21"/>
    </row>
    <row r="201" spans="1:13">
      <c r="A201" s="19"/>
      <c r="B201" s="19"/>
      <c r="C201" s="20"/>
      <c r="D201" s="19"/>
      <c r="E201" s="21"/>
      <c r="F201" s="19"/>
      <c r="G201" s="21"/>
      <c r="H201" s="19"/>
      <c r="I201" s="133"/>
      <c r="J201" s="19"/>
      <c r="K201" s="21"/>
      <c r="L201" s="19"/>
      <c r="M201" s="21"/>
    </row>
    <row r="202" spans="1:13">
      <c r="A202" s="19"/>
      <c r="B202" s="19"/>
      <c r="C202" s="20"/>
      <c r="D202" s="19"/>
      <c r="E202" s="21"/>
      <c r="F202" s="19"/>
      <c r="G202" s="21"/>
      <c r="H202" s="19"/>
      <c r="I202" s="133"/>
      <c r="J202" s="19"/>
      <c r="K202" s="21"/>
      <c r="L202" s="19"/>
      <c r="M202" s="21"/>
    </row>
    <row r="203" spans="1:13">
      <c r="A203" s="19"/>
      <c r="B203" s="19"/>
      <c r="C203" s="20"/>
      <c r="D203" s="19"/>
      <c r="E203" s="21"/>
      <c r="F203" s="19"/>
      <c r="G203" s="21"/>
      <c r="H203" s="19"/>
      <c r="I203" s="133"/>
      <c r="J203" s="19"/>
      <c r="K203" s="21"/>
      <c r="L203" s="19"/>
      <c r="M203" s="21"/>
    </row>
    <row r="204" spans="1:13">
      <c r="A204" s="19"/>
      <c r="B204" s="19"/>
      <c r="C204" s="20"/>
      <c r="D204" s="19"/>
      <c r="E204" s="21"/>
      <c r="F204" s="19"/>
      <c r="G204" s="21"/>
      <c r="H204" s="19"/>
      <c r="I204" s="133"/>
      <c r="J204" s="19"/>
      <c r="K204" s="21"/>
      <c r="L204" s="19"/>
      <c r="M204" s="21"/>
    </row>
    <row r="205" spans="1:13">
      <c r="A205" s="19"/>
      <c r="B205" s="19"/>
      <c r="C205" s="20"/>
      <c r="D205" s="19"/>
      <c r="E205" s="21"/>
      <c r="F205" s="19"/>
      <c r="G205" s="21"/>
      <c r="H205" s="19"/>
      <c r="I205" s="133"/>
      <c r="J205" s="19"/>
      <c r="K205" s="21"/>
      <c r="L205" s="19"/>
      <c r="M205" s="21"/>
    </row>
    <row r="206" spans="1:13">
      <c r="A206" s="19"/>
      <c r="B206" s="19"/>
      <c r="C206" s="20"/>
      <c r="D206" s="19"/>
      <c r="E206" s="21"/>
      <c r="F206" s="19"/>
      <c r="G206" s="21"/>
      <c r="H206" s="19"/>
      <c r="I206" s="133"/>
      <c r="J206" s="19"/>
      <c r="K206" s="21"/>
      <c r="L206" s="19"/>
      <c r="M206" s="21"/>
    </row>
    <row r="207" spans="1:13">
      <c r="A207" s="19"/>
      <c r="B207" s="19"/>
      <c r="C207" s="20"/>
      <c r="D207" s="19"/>
      <c r="E207" s="21"/>
      <c r="F207" s="19"/>
      <c r="G207" s="21"/>
      <c r="H207" s="19"/>
      <c r="I207" s="133"/>
      <c r="J207" s="19"/>
      <c r="K207" s="21"/>
      <c r="L207" s="19"/>
      <c r="M207" s="21"/>
    </row>
    <row r="208" spans="1:13">
      <c r="A208" s="19"/>
      <c r="B208" s="19"/>
      <c r="C208" s="20"/>
      <c r="D208" s="19"/>
      <c r="E208" s="21"/>
      <c r="F208" s="19"/>
      <c r="G208" s="21"/>
      <c r="H208" s="19"/>
      <c r="I208" s="133"/>
      <c r="J208" s="19"/>
      <c r="K208" s="21"/>
      <c r="L208" s="19"/>
      <c r="M208" s="21"/>
    </row>
    <row r="209" spans="1:13">
      <c r="A209" s="19"/>
      <c r="B209" s="19"/>
      <c r="C209" s="20"/>
      <c r="D209" s="19"/>
      <c r="E209" s="21"/>
      <c r="F209" s="19"/>
      <c r="G209" s="21"/>
      <c r="H209" s="19"/>
      <c r="I209" s="133"/>
      <c r="J209" s="19"/>
      <c r="K209" s="21"/>
      <c r="L209" s="19"/>
      <c r="M209" s="21"/>
    </row>
    <row r="210" spans="1:13">
      <c r="A210" s="19"/>
      <c r="B210" s="19"/>
      <c r="C210" s="20"/>
      <c r="D210" s="19"/>
      <c r="E210" s="21"/>
      <c r="F210" s="19"/>
      <c r="G210" s="21"/>
      <c r="H210" s="19"/>
      <c r="I210" s="133"/>
      <c r="J210" s="19"/>
      <c r="K210" s="21"/>
      <c r="L210" s="19"/>
      <c r="M210" s="21"/>
    </row>
    <row r="211" spans="1:13">
      <c r="A211" s="19"/>
      <c r="B211" s="19"/>
      <c r="C211" s="20"/>
      <c r="D211" s="19"/>
      <c r="E211" s="21"/>
      <c r="F211" s="19"/>
      <c r="G211" s="21"/>
      <c r="H211" s="19"/>
      <c r="I211" s="133"/>
      <c r="J211" s="19"/>
      <c r="K211" s="21"/>
      <c r="L211" s="19"/>
      <c r="M211" s="21"/>
    </row>
    <row r="212" spans="1:13">
      <c r="A212" s="19"/>
      <c r="B212" s="19"/>
      <c r="C212" s="20"/>
      <c r="D212" s="19"/>
      <c r="E212" s="21"/>
      <c r="F212" s="19"/>
      <c r="G212" s="21"/>
      <c r="H212" s="19"/>
      <c r="I212" s="133"/>
      <c r="J212" s="19"/>
      <c r="K212" s="21"/>
      <c r="L212" s="19"/>
      <c r="M212" s="21"/>
    </row>
    <row r="213" spans="1:13">
      <c r="A213" s="19"/>
      <c r="B213" s="19"/>
      <c r="C213" s="20"/>
      <c r="D213" s="19"/>
      <c r="E213" s="21"/>
      <c r="F213" s="19"/>
      <c r="G213" s="21"/>
      <c r="H213" s="19"/>
      <c r="I213" s="133"/>
      <c r="J213" s="19"/>
      <c r="K213" s="21"/>
      <c r="L213" s="19"/>
      <c r="M213" s="21"/>
    </row>
    <row r="214" spans="1:13">
      <c r="A214" s="19"/>
      <c r="B214" s="19"/>
      <c r="C214" s="20"/>
      <c r="D214" s="19"/>
      <c r="E214" s="21"/>
      <c r="F214" s="19"/>
      <c r="G214" s="21"/>
      <c r="H214" s="19"/>
      <c r="I214" s="133"/>
      <c r="J214" s="19"/>
      <c r="K214" s="21"/>
      <c r="L214" s="19"/>
      <c r="M214" s="21"/>
    </row>
    <row r="215" spans="1:13">
      <c r="A215" s="19"/>
      <c r="B215" s="19"/>
      <c r="C215" s="20"/>
      <c r="D215" s="19"/>
      <c r="E215" s="21"/>
      <c r="F215" s="19"/>
      <c r="G215" s="21"/>
      <c r="H215" s="19"/>
      <c r="I215" s="133"/>
      <c r="J215" s="19"/>
      <c r="K215" s="21"/>
      <c r="L215" s="19"/>
      <c r="M215" s="21"/>
    </row>
    <row r="216" spans="1:13">
      <c r="A216" s="19"/>
      <c r="B216" s="19"/>
      <c r="C216" s="20"/>
      <c r="D216" s="19"/>
      <c r="E216" s="21"/>
      <c r="F216" s="19"/>
      <c r="G216" s="21"/>
      <c r="H216" s="19"/>
      <c r="I216" s="133"/>
      <c r="J216" s="19"/>
      <c r="K216" s="21"/>
      <c r="L216" s="19"/>
      <c r="M216" s="21"/>
    </row>
    <row r="217" spans="1:13">
      <c r="A217" s="19"/>
      <c r="B217" s="19"/>
      <c r="C217" s="20"/>
      <c r="D217" s="19"/>
      <c r="E217" s="21"/>
      <c r="F217" s="19"/>
      <c r="G217" s="21"/>
      <c r="H217" s="19"/>
      <c r="I217" s="133"/>
      <c r="J217" s="19"/>
      <c r="K217" s="21"/>
      <c r="L217" s="19"/>
      <c r="M217" s="21"/>
    </row>
    <row r="218" spans="1:13">
      <c r="A218" s="19"/>
      <c r="B218" s="19"/>
      <c r="C218" s="20"/>
      <c r="D218" s="19"/>
      <c r="E218" s="21"/>
      <c r="F218" s="19"/>
      <c r="G218" s="21"/>
      <c r="H218" s="19"/>
      <c r="I218" s="133"/>
      <c r="J218" s="19"/>
      <c r="K218" s="21"/>
      <c r="L218" s="19"/>
      <c r="M218" s="21"/>
    </row>
    <row r="219" spans="1:13">
      <c r="A219" s="19"/>
      <c r="B219" s="19"/>
      <c r="C219" s="20"/>
      <c r="D219" s="19"/>
      <c r="E219" s="21"/>
      <c r="F219" s="19"/>
      <c r="G219" s="21"/>
      <c r="H219" s="19"/>
      <c r="I219" s="133"/>
      <c r="J219" s="19"/>
      <c r="K219" s="21"/>
      <c r="L219" s="19"/>
      <c r="M219" s="21"/>
    </row>
    <row r="220" spans="1:13">
      <c r="A220" s="19"/>
      <c r="B220" s="19"/>
      <c r="C220" s="20"/>
      <c r="D220" s="19"/>
      <c r="E220" s="21"/>
      <c r="F220" s="19"/>
      <c r="G220" s="21"/>
      <c r="H220" s="19"/>
      <c r="I220" s="133"/>
      <c r="J220" s="19"/>
      <c r="K220" s="21"/>
      <c r="L220" s="19"/>
      <c r="M220" s="21"/>
    </row>
    <row r="221" spans="1:13">
      <c r="A221" s="19"/>
      <c r="B221" s="19"/>
      <c r="C221" s="20"/>
      <c r="D221" s="19"/>
      <c r="E221" s="21"/>
      <c r="F221" s="19"/>
      <c r="G221" s="21"/>
      <c r="H221" s="19"/>
      <c r="I221" s="133"/>
      <c r="J221" s="19"/>
      <c r="K221" s="21"/>
      <c r="L221" s="19"/>
      <c r="M221" s="21"/>
    </row>
  </sheetData>
  <mergeCells count="16">
    <mergeCell ref="U7:U8"/>
    <mergeCell ref="A5:U5"/>
    <mergeCell ref="A1:U1"/>
    <mergeCell ref="A2:U2"/>
    <mergeCell ref="A3:U3"/>
    <mergeCell ref="K7:L7"/>
    <mergeCell ref="M7:N7"/>
    <mergeCell ref="A7:A8"/>
    <mergeCell ref="B7:B8"/>
    <mergeCell ref="C7:D7"/>
    <mergeCell ref="E7:F7"/>
    <mergeCell ref="G7:H7"/>
    <mergeCell ref="I7:J7"/>
    <mergeCell ref="O7:P7"/>
    <mergeCell ref="Q7:R7"/>
    <mergeCell ref="S7:T7"/>
  </mergeCells>
  <printOptions horizontalCentered="1" verticalCentered="1"/>
  <pageMargins left="0.74803149606299213" right="0.31496062992125984" top="0.19685039370078741" bottom="0.31496062992125984" header="0" footer="0"/>
  <pageSetup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5"/>
  <sheetViews>
    <sheetView showGridLines="0" zoomScaleNormal="100" workbookViewId="0">
      <selection activeCell="A6" sqref="A6"/>
    </sheetView>
  </sheetViews>
  <sheetFormatPr baseColWidth="10" defaultRowHeight="15"/>
  <cols>
    <col min="1" max="1" width="6.85546875" style="1" customWidth="1"/>
    <col min="2" max="2" width="29.5703125" style="1" customWidth="1"/>
    <col min="3" max="3" width="12" style="1" customWidth="1"/>
    <col min="4" max="4" width="15" style="1" customWidth="1"/>
    <col min="5" max="5" width="12.5703125" style="1" customWidth="1"/>
    <col min="6" max="6" width="14.85546875" style="1" customWidth="1"/>
    <col min="7" max="7" width="15.140625" style="1" customWidth="1"/>
    <col min="8" max="8" width="13.7109375" customWidth="1"/>
    <col min="9" max="9" width="10.85546875"/>
    <col min="10" max="10" width="17.140625" bestFit="1" customWidth="1"/>
    <col min="11" max="11" width="11" bestFit="1" customWidth="1"/>
    <col min="12" max="15" width="10.85546875"/>
    <col min="16" max="219" width="10.85546875" style="1"/>
    <col min="220" max="220" width="6.85546875" style="1" customWidth="1"/>
    <col min="221" max="221" width="29.5703125" style="1" customWidth="1"/>
    <col min="222" max="222" width="16.140625" style="1" customWidth="1"/>
    <col min="223" max="223" width="12.140625" style="1" customWidth="1"/>
    <col min="224" max="224" width="21.42578125" style="1" customWidth="1"/>
    <col min="225" max="225" width="16" style="1" customWidth="1"/>
    <col min="226" max="226" width="15.85546875" style="1" customWidth="1"/>
    <col min="227" max="228" width="0" style="1" hidden="1" customWidth="1"/>
    <col min="229" max="475" width="10.85546875" style="1"/>
    <col min="476" max="476" width="6.85546875" style="1" customWidth="1"/>
    <col min="477" max="477" width="29.5703125" style="1" customWidth="1"/>
    <col min="478" max="478" width="16.140625" style="1" customWidth="1"/>
    <col min="479" max="479" width="12.140625" style="1" customWidth="1"/>
    <col min="480" max="480" width="21.42578125" style="1" customWidth="1"/>
    <col min="481" max="481" width="16" style="1" customWidth="1"/>
    <col min="482" max="482" width="15.85546875" style="1" customWidth="1"/>
    <col min="483" max="484" width="0" style="1" hidden="1" customWidth="1"/>
    <col min="485" max="731" width="10.85546875" style="1"/>
    <col min="732" max="732" width="6.85546875" style="1" customWidth="1"/>
    <col min="733" max="733" width="29.5703125" style="1" customWidth="1"/>
    <col min="734" max="734" width="16.140625" style="1" customWidth="1"/>
    <col min="735" max="735" width="12.140625" style="1" customWidth="1"/>
    <col min="736" max="736" width="21.42578125" style="1" customWidth="1"/>
    <col min="737" max="737" width="16" style="1" customWidth="1"/>
    <col min="738" max="738" width="15.85546875" style="1" customWidth="1"/>
    <col min="739" max="740" width="0" style="1" hidden="1" customWidth="1"/>
    <col min="741" max="987" width="10.85546875" style="1"/>
    <col min="988" max="988" width="6.85546875" style="1" customWidth="1"/>
    <col min="989" max="989" width="29.5703125" style="1" customWidth="1"/>
    <col min="990" max="990" width="16.140625" style="1" customWidth="1"/>
    <col min="991" max="991" width="12.140625" style="1" customWidth="1"/>
    <col min="992" max="992" width="21.42578125" style="1" customWidth="1"/>
    <col min="993" max="993" width="16" style="1" customWidth="1"/>
    <col min="994" max="994" width="15.85546875" style="1" customWidth="1"/>
    <col min="995" max="996" width="0" style="1" hidden="1" customWidth="1"/>
    <col min="997" max="1243" width="10.85546875" style="1"/>
    <col min="1244" max="1244" width="6.85546875" style="1" customWidth="1"/>
    <col min="1245" max="1245" width="29.5703125" style="1" customWidth="1"/>
    <col min="1246" max="1246" width="16.140625" style="1" customWidth="1"/>
    <col min="1247" max="1247" width="12.140625" style="1" customWidth="1"/>
    <col min="1248" max="1248" width="21.42578125" style="1" customWidth="1"/>
    <col min="1249" max="1249" width="16" style="1" customWidth="1"/>
    <col min="1250" max="1250" width="15.85546875" style="1" customWidth="1"/>
    <col min="1251" max="1252" width="0" style="1" hidden="1" customWidth="1"/>
    <col min="1253" max="1499" width="10.85546875" style="1"/>
    <col min="1500" max="1500" width="6.85546875" style="1" customWidth="1"/>
    <col min="1501" max="1501" width="29.5703125" style="1" customWidth="1"/>
    <col min="1502" max="1502" width="16.140625" style="1" customWidth="1"/>
    <col min="1503" max="1503" width="12.140625" style="1" customWidth="1"/>
    <col min="1504" max="1504" width="21.42578125" style="1" customWidth="1"/>
    <col min="1505" max="1505" width="16" style="1" customWidth="1"/>
    <col min="1506" max="1506" width="15.85546875" style="1" customWidth="1"/>
    <col min="1507" max="1508" width="0" style="1" hidden="1" customWidth="1"/>
    <col min="1509" max="1755" width="10.85546875" style="1"/>
    <col min="1756" max="1756" width="6.85546875" style="1" customWidth="1"/>
    <col min="1757" max="1757" width="29.5703125" style="1" customWidth="1"/>
    <col min="1758" max="1758" width="16.140625" style="1" customWidth="1"/>
    <col min="1759" max="1759" width="12.140625" style="1" customWidth="1"/>
    <col min="1760" max="1760" width="21.42578125" style="1" customWidth="1"/>
    <col min="1761" max="1761" width="16" style="1" customWidth="1"/>
    <col min="1762" max="1762" width="15.85546875" style="1" customWidth="1"/>
    <col min="1763" max="1764" width="0" style="1" hidden="1" customWidth="1"/>
    <col min="1765" max="2011" width="10.85546875" style="1"/>
    <col min="2012" max="2012" width="6.85546875" style="1" customWidth="1"/>
    <col min="2013" max="2013" width="29.5703125" style="1" customWidth="1"/>
    <col min="2014" max="2014" width="16.140625" style="1" customWidth="1"/>
    <col min="2015" max="2015" width="12.140625" style="1" customWidth="1"/>
    <col min="2016" max="2016" width="21.42578125" style="1" customWidth="1"/>
    <col min="2017" max="2017" width="16" style="1" customWidth="1"/>
    <col min="2018" max="2018" width="15.85546875" style="1" customWidth="1"/>
    <col min="2019" max="2020" width="0" style="1" hidden="1" customWidth="1"/>
    <col min="2021" max="2267" width="10.85546875" style="1"/>
    <col min="2268" max="2268" width="6.85546875" style="1" customWidth="1"/>
    <col min="2269" max="2269" width="29.5703125" style="1" customWidth="1"/>
    <col min="2270" max="2270" width="16.140625" style="1" customWidth="1"/>
    <col min="2271" max="2271" width="12.140625" style="1" customWidth="1"/>
    <col min="2272" max="2272" width="21.42578125" style="1" customWidth="1"/>
    <col min="2273" max="2273" width="16" style="1" customWidth="1"/>
    <col min="2274" max="2274" width="15.85546875" style="1" customWidth="1"/>
    <col min="2275" max="2276" width="0" style="1" hidden="1" customWidth="1"/>
    <col min="2277" max="2523" width="10.85546875" style="1"/>
    <col min="2524" max="2524" width="6.85546875" style="1" customWidth="1"/>
    <col min="2525" max="2525" width="29.5703125" style="1" customWidth="1"/>
    <col min="2526" max="2526" width="16.140625" style="1" customWidth="1"/>
    <col min="2527" max="2527" width="12.140625" style="1" customWidth="1"/>
    <col min="2528" max="2528" width="21.42578125" style="1" customWidth="1"/>
    <col min="2529" max="2529" width="16" style="1" customWidth="1"/>
    <col min="2530" max="2530" width="15.85546875" style="1" customWidth="1"/>
    <col min="2531" max="2532" width="0" style="1" hidden="1" customWidth="1"/>
    <col min="2533" max="2779" width="10.85546875" style="1"/>
    <col min="2780" max="2780" width="6.85546875" style="1" customWidth="1"/>
    <col min="2781" max="2781" width="29.5703125" style="1" customWidth="1"/>
    <col min="2782" max="2782" width="16.140625" style="1" customWidth="1"/>
    <col min="2783" max="2783" width="12.140625" style="1" customWidth="1"/>
    <col min="2784" max="2784" width="21.42578125" style="1" customWidth="1"/>
    <col min="2785" max="2785" width="16" style="1" customWidth="1"/>
    <col min="2786" max="2786" width="15.85546875" style="1" customWidth="1"/>
    <col min="2787" max="2788" width="0" style="1" hidden="1" customWidth="1"/>
    <col min="2789" max="3035" width="10.85546875" style="1"/>
    <col min="3036" max="3036" width="6.85546875" style="1" customWidth="1"/>
    <col min="3037" max="3037" width="29.5703125" style="1" customWidth="1"/>
    <col min="3038" max="3038" width="16.140625" style="1" customWidth="1"/>
    <col min="3039" max="3039" width="12.140625" style="1" customWidth="1"/>
    <col min="3040" max="3040" width="21.42578125" style="1" customWidth="1"/>
    <col min="3041" max="3041" width="16" style="1" customWidth="1"/>
    <col min="3042" max="3042" width="15.85546875" style="1" customWidth="1"/>
    <col min="3043" max="3044" width="0" style="1" hidden="1" customWidth="1"/>
    <col min="3045" max="3291" width="10.85546875" style="1"/>
    <col min="3292" max="3292" width="6.85546875" style="1" customWidth="1"/>
    <col min="3293" max="3293" width="29.5703125" style="1" customWidth="1"/>
    <col min="3294" max="3294" width="16.140625" style="1" customWidth="1"/>
    <col min="3295" max="3295" width="12.140625" style="1" customWidth="1"/>
    <col min="3296" max="3296" width="21.42578125" style="1" customWidth="1"/>
    <col min="3297" max="3297" width="16" style="1" customWidth="1"/>
    <col min="3298" max="3298" width="15.85546875" style="1" customWidth="1"/>
    <col min="3299" max="3300" width="0" style="1" hidden="1" customWidth="1"/>
    <col min="3301" max="3547" width="10.85546875" style="1"/>
    <col min="3548" max="3548" width="6.85546875" style="1" customWidth="1"/>
    <col min="3549" max="3549" width="29.5703125" style="1" customWidth="1"/>
    <col min="3550" max="3550" width="16.140625" style="1" customWidth="1"/>
    <col min="3551" max="3551" width="12.140625" style="1" customWidth="1"/>
    <col min="3552" max="3552" width="21.42578125" style="1" customWidth="1"/>
    <col min="3553" max="3553" width="16" style="1" customWidth="1"/>
    <col min="3554" max="3554" width="15.85546875" style="1" customWidth="1"/>
    <col min="3555" max="3556" width="0" style="1" hidden="1" customWidth="1"/>
    <col min="3557" max="3803" width="10.85546875" style="1"/>
    <col min="3804" max="3804" width="6.85546875" style="1" customWidth="1"/>
    <col min="3805" max="3805" width="29.5703125" style="1" customWidth="1"/>
    <col min="3806" max="3806" width="16.140625" style="1" customWidth="1"/>
    <col min="3807" max="3807" width="12.140625" style="1" customWidth="1"/>
    <col min="3808" max="3808" width="21.42578125" style="1" customWidth="1"/>
    <col min="3809" max="3809" width="16" style="1" customWidth="1"/>
    <col min="3810" max="3810" width="15.85546875" style="1" customWidth="1"/>
    <col min="3811" max="3812" width="0" style="1" hidden="1" customWidth="1"/>
    <col min="3813" max="4059" width="10.85546875" style="1"/>
    <col min="4060" max="4060" width="6.85546875" style="1" customWidth="1"/>
    <col min="4061" max="4061" width="29.5703125" style="1" customWidth="1"/>
    <col min="4062" max="4062" width="16.140625" style="1" customWidth="1"/>
    <col min="4063" max="4063" width="12.140625" style="1" customWidth="1"/>
    <col min="4064" max="4064" width="21.42578125" style="1" customWidth="1"/>
    <col min="4065" max="4065" width="16" style="1" customWidth="1"/>
    <col min="4066" max="4066" width="15.85546875" style="1" customWidth="1"/>
    <col min="4067" max="4068" width="0" style="1" hidden="1" customWidth="1"/>
    <col min="4069" max="4315" width="10.85546875" style="1"/>
    <col min="4316" max="4316" width="6.85546875" style="1" customWidth="1"/>
    <col min="4317" max="4317" width="29.5703125" style="1" customWidth="1"/>
    <col min="4318" max="4318" width="16.140625" style="1" customWidth="1"/>
    <col min="4319" max="4319" width="12.140625" style="1" customWidth="1"/>
    <col min="4320" max="4320" width="21.42578125" style="1" customWidth="1"/>
    <col min="4321" max="4321" width="16" style="1" customWidth="1"/>
    <col min="4322" max="4322" width="15.85546875" style="1" customWidth="1"/>
    <col min="4323" max="4324" width="0" style="1" hidden="1" customWidth="1"/>
    <col min="4325" max="4571" width="10.85546875" style="1"/>
    <col min="4572" max="4572" width="6.85546875" style="1" customWidth="1"/>
    <col min="4573" max="4573" width="29.5703125" style="1" customWidth="1"/>
    <col min="4574" max="4574" width="16.140625" style="1" customWidth="1"/>
    <col min="4575" max="4575" width="12.140625" style="1" customWidth="1"/>
    <col min="4576" max="4576" width="21.42578125" style="1" customWidth="1"/>
    <col min="4577" max="4577" width="16" style="1" customWidth="1"/>
    <col min="4578" max="4578" width="15.85546875" style="1" customWidth="1"/>
    <col min="4579" max="4580" width="0" style="1" hidden="1" customWidth="1"/>
    <col min="4581" max="4827" width="10.85546875" style="1"/>
    <col min="4828" max="4828" width="6.85546875" style="1" customWidth="1"/>
    <col min="4829" max="4829" width="29.5703125" style="1" customWidth="1"/>
    <col min="4830" max="4830" width="16.140625" style="1" customWidth="1"/>
    <col min="4831" max="4831" width="12.140625" style="1" customWidth="1"/>
    <col min="4832" max="4832" width="21.42578125" style="1" customWidth="1"/>
    <col min="4833" max="4833" width="16" style="1" customWidth="1"/>
    <col min="4834" max="4834" width="15.85546875" style="1" customWidth="1"/>
    <col min="4835" max="4836" width="0" style="1" hidden="1" customWidth="1"/>
    <col min="4837" max="5083" width="10.85546875" style="1"/>
    <col min="5084" max="5084" width="6.85546875" style="1" customWidth="1"/>
    <col min="5085" max="5085" width="29.5703125" style="1" customWidth="1"/>
    <col min="5086" max="5086" width="16.140625" style="1" customWidth="1"/>
    <col min="5087" max="5087" width="12.140625" style="1" customWidth="1"/>
    <col min="5088" max="5088" width="21.42578125" style="1" customWidth="1"/>
    <col min="5089" max="5089" width="16" style="1" customWidth="1"/>
    <col min="5090" max="5090" width="15.85546875" style="1" customWidth="1"/>
    <col min="5091" max="5092" width="0" style="1" hidden="1" customWidth="1"/>
    <col min="5093" max="5339" width="10.85546875" style="1"/>
    <col min="5340" max="5340" width="6.85546875" style="1" customWidth="1"/>
    <col min="5341" max="5341" width="29.5703125" style="1" customWidth="1"/>
    <col min="5342" max="5342" width="16.140625" style="1" customWidth="1"/>
    <col min="5343" max="5343" width="12.140625" style="1" customWidth="1"/>
    <col min="5344" max="5344" width="21.42578125" style="1" customWidth="1"/>
    <col min="5345" max="5345" width="16" style="1" customWidth="1"/>
    <col min="5346" max="5346" width="15.85546875" style="1" customWidth="1"/>
    <col min="5347" max="5348" width="0" style="1" hidden="1" customWidth="1"/>
    <col min="5349" max="5595" width="10.85546875" style="1"/>
    <col min="5596" max="5596" width="6.85546875" style="1" customWidth="1"/>
    <col min="5597" max="5597" width="29.5703125" style="1" customWidth="1"/>
    <col min="5598" max="5598" width="16.140625" style="1" customWidth="1"/>
    <col min="5599" max="5599" width="12.140625" style="1" customWidth="1"/>
    <col min="5600" max="5600" width="21.42578125" style="1" customWidth="1"/>
    <col min="5601" max="5601" width="16" style="1" customWidth="1"/>
    <col min="5602" max="5602" width="15.85546875" style="1" customWidth="1"/>
    <col min="5603" max="5604" width="0" style="1" hidden="1" customWidth="1"/>
    <col min="5605" max="5851" width="10.85546875" style="1"/>
    <col min="5852" max="5852" width="6.85546875" style="1" customWidth="1"/>
    <col min="5853" max="5853" width="29.5703125" style="1" customWidth="1"/>
    <col min="5854" max="5854" width="16.140625" style="1" customWidth="1"/>
    <col min="5855" max="5855" width="12.140625" style="1" customWidth="1"/>
    <col min="5856" max="5856" width="21.42578125" style="1" customWidth="1"/>
    <col min="5857" max="5857" width="16" style="1" customWidth="1"/>
    <col min="5858" max="5858" width="15.85546875" style="1" customWidth="1"/>
    <col min="5859" max="5860" width="0" style="1" hidden="1" customWidth="1"/>
    <col min="5861" max="6107" width="10.85546875" style="1"/>
    <col min="6108" max="6108" width="6.85546875" style="1" customWidth="1"/>
    <col min="6109" max="6109" width="29.5703125" style="1" customWidth="1"/>
    <col min="6110" max="6110" width="16.140625" style="1" customWidth="1"/>
    <col min="6111" max="6111" width="12.140625" style="1" customWidth="1"/>
    <col min="6112" max="6112" width="21.42578125" style="1" customWidth="1"/>
    <col min="6113" max="6113" width="16" style="1" customWidth="1"/>
    <col min="6114" max="6114" width="15.85546875" style="1" customWidth="1"/>
    <col min="6115" max="6116" width="0" style="1" hidden="1" customWidth="1"/>
    <col min="6117" max="6363" width="10.85546875" style="1"/>
    <col min="6364" max="6364" width="6.85546875" style="1" customWidth="1"/>
    <col min="6365" max="6365" width="29.5703125" style="1" customWidth="1"/>
    <col min="6366" max="6366" width="16.140625" style="1" customWidth="1"/>
    <col min="6367" max="6367" width="12.140625" style="1" customWidth="1"/>
    <col min="6368" max="6368" width="21.42578125" style="1" customWidth="1"/>
    <col min="6369" max="6369" width="16" style="1" customWidth="1"/>
    <col min="6370" max="6370" width="15.85546875" style="1" customWidth="1"/>
    <col min="6371" max="6372" width="0" style="1" hidden="1" customWidth="1"/>
    <col min="6373" max="6619" width="10.85546875" style="1"/>
    <col min="6620" max="6620" width="6.85546875" style="1" customWidth="1"/>
    <col min="6621" max="6621" width="29.5703125" style="1" customWidth="1"/>
    <col min="6622" max="6622" width="16.140625" style="1" customWidth="1"/>
    <col min="6623" max="6623" width="12.140625" style="1" customWidth="1"/>
    <col min="6624" max="6624" width="21.42578125" style="1" customWidth="1"/>
    <col min="6625" max="6625" width="16" style="1" customWidth="1"/>
    <col min="6626" max="6626" width="15.85546875" style="1" customWidth="1"/>
    <col min="6627" max="6628" width="0" style="1" hidden="1" customWidth="1"/>
    <col min="6629" max="6875" width="10.85546875" style="1"/>
    <col min="6876" max="6876" width="6.85546875" style="1" customWidth="1"/>
    <col min="6877" max="6877" width="29.5703125" style="1" customWidth="1"/>
    <col min="6878" max="6878" width="16.140625" style="1" customWidth="1"/>
    <col min="6879" max="6879" width="12.140625" style="1" customWidth="1"/>
    <col min="6880" max="6880" width="21.42578125" style="1" customWidth="1"/>
    <col min="6881" max="6881" width="16" style="1" customWidth="1"/>
    <col min="6882" max="6882" width="15.85546875" style="1" customWidth="1"/>
    <col min="6883" max="6884" width="0" style="1" hidden="1" customWidth="1"/>
    <col min="6885" max="7131" width="10.85546875" style="1"/>
    <col min="7132" max="7132" width="6.85546875" style="1" customWidth="1"/>
    <col min="7133" max="7133" width="29.5703125" style="1" customWidth="1"/>
    <col min="7134" max="7134" width="16.140625" style="1" customWidth="1"/>
    <col min="7135" max="7135" width="12.140625" style="1" customWidth="1"/>
    <col min="7136" max="7136" width="21.42578125" style="1" customWidth="1"/>
    <col min="7137" max="7137" width="16" style="1" customWidth="1"/>
    <col min="7138" max="7138" width="15.85546875" style="1" customWidth="1"/>
    <col min="7139" max="7140" width="0" style="1" hidden="1" customWidth="1"/>
    <col min="7141" max="7387" width="10.85546875" style="1"/>
    <col min="7388" max="7388" width="6.85546875" style="1" customWidth="1"/>
    <col min="7389" max="7389" width="29.5703125" style="1" customWidth="1"/>
    <col min="7390" max="7390" width="16.140625" style="1" customWidth="1"/>
    <col min="7391" max="7391" width="12.140625" style="1" customWidth="1"/>
    <col min="7392" max="7392" width="21.42578125" style="1" customWidth="1"/>
    <col min="7393" max="7393" width="16" style="1" customWidth="1"/>
    <col min="7394" max="7394" width="15.85546875" style="1" customWidth="1"/>
    <col min="7395" max="7396" width="0" style="1" hidden="1" customWidth="1"/>
    <col min="7397" max="7643" width="10.85546875" style="1"/>
    <col min="7644" max="7644" width="6.85546875" style="1" customWidth="1"/>
    <col min="7645" max="7645" width="29.5703125" style="1" customWidth="1"/>
    <col min="7646" max="7646" width="16.140625" style="1" customWidth="1"/>
    <col min="7647" max="7647" width="12.140625" style="1" customWidth="1"/>
    <col min="7648" max="7648" width="21.42578125" style="1" customWidth="1"/>
    <col min="7649" max="7649" width="16" style="1" customWidth="1"/>
    <col min="7650" max="7650" width="15.85546875" style="1" customWidth="1"/>
    <col min="7651" max="7652" width="0" style="1" hidden="1" customWidth="1"/>
    <col min="7653" max="7899" width="10.85546875" style="1"/>
    <col min="7900" max="7900" width="6.85546875" style="1" customWidth="1"/>
    <col min="7901" max="7901" width="29.5703125" style="1" customWidth="1"/>
    <col min="7902" max="7902" width="16.140625" style="1" customWidth="1"/>
    <col min="7903" max="7903" width="12.140625" style="1" customWidth="1"/>
    <col min="7904" max="7904" width="21.42578125" style="1" customWidth="1"/>
    <col min="7905" max="7905" width="16" style="1" customWidth="1"/>
    <col min="7906" max="7906" width="15.85546875" style="1" customWidth="1"/>
    <col min="7907" max="7908" width="0" style="1" hidden="1" customWidth="1"/>
    <col min="7909" max="8155" width="10.85546875" style="1"/>
    <col min="8156" max="8156" width="6.85546875" style="1" customWidth="1"/>
    <col min="8157" max="8157" width="29.5703125" style="1" customWidth="1"/>
    <col min="8158" max="8158" width="16.140625" style="1" customWidth="1"/>
    <col min="8159" max="8159" width="12.140625" style="1" customWidth="1"/>
    <col min="8160" max="8160" width="21.42578125" style="1" customWidth="1"/>
    <col min="8161" max="8161" width="16" style="1" customWidth="1"/>
    <col min="8162" max="8162" width="15.85546875" style="1" customWidth="1"/>
    <col min="8163" max="8164" width="0" style="1" hidden="1" customWidth="1"/>
    <col min="8165" max="8411" width="10.85546875" style="1"/>
    <col min="8412" max="8412" width="6.85546875" style="1" customWidth="1"/>
    <col min="8413" max="8413" width="29.5703125" style="1" customWidth="1"/>
    <col min="8414" max="8414" width="16.140625" style="1" customWidth="1"/>
    <col min="8415" max="8415" width="12.140625" style="1" customWidth="1"/>
    <col min="8416" max="8416" width="21.42578125" style="1" customWidth="1"/>
    <col min="8417" max="8417" width="16" style="1" customWidth="1"/>
    <col min="8418" max="8418" width="15.85546875" style="1" customWidth="1"/>
    <col min="8419" max="8420" width="0" style="1" hidden="1" customWidth="1"/>
    <col min="8421" max="8667" width="10.85546875" style="1"/>
    <col min="8668" max="8668" width="6.85546875" style="1" customWidth="1"/>
    <col min="8669" max="8669" width="29.5703125" style="1" customWidth="1"/>
    <col min="8670" max="8670" width="16.140625" style="1" customWidth="1"/>
    <col min="8671" max="8671" width="12.140625" style="1" customWidth="1"/>
    <col min="8672" max="8672" width="21.42578125" style="1" customWidth="1"/>
    <col min="8673" max="8673" width="16" style="1" customWidth="1"/>
    <col min="8674" max="8674" width="15.85546875" style="1" customWidth="1"/>
    <col min="8675" max="8676" width="0" style="1" hidden="1" customWidth="1"/>
    <col min="8677" max="8923" width="10.85546875" style="1"/>
    <col min="8924" max="8924" width="6.85546875" style="1" customWidth="1"/>
    <col min="8925" max="8925" width="29.5703125" style="1" customWidth="1"/>
    <col min="8926" max="8926" width="16.140625" style="1" customWidth="1"/>
    <col min="8927" max="8927" width="12.140625" style="1" customWidth="1"/>
    <col min="8928" max="8928" width="21.42578125" style="1" customWidth="1"/>
    <col min="8929" max="8929" width="16" style="1" customWidth="1"/>
    <col min="8930" max="8930" width="15.85546875" style="1" customWidth="1"/>
    <col min="8931" max="8932" width="0" style="1" hidden="1" customWidth="1"/>
    <col min="8933" max="9179" width="10.85546875" style="1"/>
    <col min="9180" max="9180" width="6.85546875" style="1" customWidth="1"/>
    <col min="9181" max="9181" width="29.5703125" style="1" customWidth="1"/>
    <col min="9182" max="9182" width="16.140625" style="1" customWidth="1"/>
    <col min="9183" max="9183" width="12.140625" style="1" customWidth="1"/>
    <col min="9184" max="9184" width="21.42578125" style="1" customWidth="1"/>
    <col min="9185" max="9185" width="16" style="1" customWidth="1"/>
    <col min="9186" max="9186" width="15.85546875" style="1" customWidth="1"/>
    <col min="9187" max="9188" width="0" style="1" hidden="1" customWidth="1"/>
    <col min="9189" max="9435" width="10.85546875" style="1"/>
    <col min="9436" max="9436" width="6.85546875" style="1" customWidth="1"/>
    <col min="9437" max="9437" width="29.5703125" style="1" customWidth="1"/>
    <col min="9438" max="9438" width="16.140625" style="1" customWidth="1"/>
    <col min="9439" max="9439" width="12.140625" style="1" customWidth="1"/>
    <col min="9440" max="9440" width="21.42578125" style="1" customWidth="1"/>
    <col min="9441" max="9441" width="16" style="1" customWidth="1"/>
    <col min="9442" max="9442" width="15.85546875" style="1" customWidth="1"/>
    <col min="9443" max="9444" width="0" style="1" hidden="1" customWidth="1"/>
    <col min="9445" max="9691" width="10.85546875" style="1"/>
    <col min="9692" max="9692" width="6.85546875" style="1" customWidth="1"/>
    <col min="9693" max="9693" width="29.5703125" style="1" customWidth="1"/>
    <col min="9694" max="9694" width="16.140625" style="1" customWidth="1"/>
    <col min="9695" max="9695" width="12.140625" style="1" customWidth="1"/>
    <col min="9696" max="9696" width="21.42578125" style="1" customWidth="1"/>
    <col min="9697" max="9697" width="16" style="1" customWidth="1"/>
    <col min="9698" max="9698" width="15.85546875" style="1" customWidth="1"/>
    <col min="9699" max="9700" width="0" style="1" hidden="1" customWidth="1"/>
    <col min="9701" max="9947" width="10.85546875" style="1"/>
    <col min="9948" max="9948" width="6.85546875" style="1" customWidth="1"/>
    <col min="9949" max="9949" width="29.5703125" style="1" customWidth="1"/>
    <col min="9950" max="9950" width="16.140625" style="1" customWidth="1"/>
    <col min="9951" max="9951" width="12.140625" style="1" customWidth="1"/>
    <col min="9952" max="9952" width="21.42578125" style="1" customWidth="1"/>
    <col min="9953" max="9953" width="16" style="1" customWidth="1"/>
    <col min="9954" max="9954" width="15.85546875" style="1" customWidth="1"/>
    <col min="9955" max="9956" width="0" style="1" hidden="1" customWidth="1"/>
    <col min="9957" max="10203" width="10.85546875" style="1"/>
    <col min="10204" max="10204" width="6.85546875" style="1" customWidth="1"/>
    <col min="10205" max="10205" width="29.5703125" style="1" customWidth="1"/>
    <col min="10206" max="10206" width="16.140625" style="1" customWidth="1"/>
    <col min="10207" max="10207" width="12.140625" style="1" customWidth="1"/>
    <col min="10208" max="10208" width="21.42578125" style="1" customWidth="1"/>
    <col min="10209" max="10209" width="16" style="1" customWidth="1"/>
    <col min="10210" max="10210" width="15.85546875" style="1" customWidth="1"/>
    <col min="10211" max="10212" width="0" style="1" hidden="1" customWidth="1"/>
    <col min="10213" max="10459" width="10.85546875" style="1"/>
    <col min="10460" max="10460" width="6.85546875" style="1" customWidth="1"/>
    <col min="10461" max="10461" width="29.5703125" style="1" customWidth="1"/>
    <col min="10462" max="10462" width="16.140625" style="1" customWidth="1"/>
    <col min="10463" max="10463" width="12.140625" style="1" customWidth="1"/>
    <col min="10464" max="10464" width="21.42578125" style="1" customWidth="1"/>
    <col min="10465" max="10465" width="16" style="1" customWidth="1"/>
    <col min="10466" max="10466" width="15.85546875" style="1" customWidth="1"/>
    <col min="10467" max="10468" width="0" style="1" hidden="1" customWidth="1"/>
    <col min="10469" max="10715" width="10.85546875" style="1"/>
    <col min="10716" max="10716" width="6.85546875" style="1" customWidth="1"/>
    <col min="10717" max="10717" width="29.5703125" style="1" customWidth="1"/>
    <col min="10718" max="10718" width="16.140625" style="1" customWidth="1"/>
    <col min="10719" max="10719" width="12.140625" style="1" customWidth="1"/>
    <col min="10720" max="10720" width="21.42578125" style="1" customWidth="1"/>
    <col min="10721" max="10721" width="16" style="1" customWidth="1"/>
    <col min="10722" max="10722" width="15.85546875" style="1" customWidth="1"/>
    <col min="10723" max="10724" width="0" style="1" hidden="1" customWidth="1"/>
    <col min="10725" max="10971" width="10.85546875" style="1"/>
    <col min="10972" max="10972" width="6.85546875" style="1" customWidth="1"/>
    <col min="10973" max="10973" width="29.5703125" style="1" customWidth="1"/>
    <col min="10974" max="10974" width="16.140625" style="1" customWidth="1"/>
    <col min="10975" max="10975" width="12.140625" style="1" customWidth="1"/>
    <col min="10976" max="10976" width="21.42578125" style="1" customWidth="1"/>
    <col min="10977" max="10977" width="16" style="1" customWidth="1"/>
    <col min="10978" max="10978" width="15.85546875" style="1" customWidth="1"/>
    <col min="10979" max="10980" width="0" style="1" hidden="1" customWidth="1"/>
    <col min="10981" max="11227" width="10.85546875" style="1"/>
    <col min="11228" max="11228" width="6.85546875" style="1" customWidth="1"/>
    <col min="11229" max="11229" width="29.5703125" style="1" customWidth="1"/>
    <col min="11230" max="11230" width="16.140625" style="1" customWidth="1"/>
    <col min="11231" max="11231" width="12.140625" style="1" customWidth="1"/>
    <col min="11232" max="11232" width="21.42578125" style="1" customWidth="1"/>
    <col min="11233" max="11233" width="16" style="1" customWidth="1"/>
    <col min="11234" max="11234" width="15.85546875" style="1" customWidth="1"/>
    <col min="11235" max="11236" width="0" style="1" hidden="1" customWidth="1"/>
    <col min="11237" max="11483" width="10.85546875" style="1"/>
    <col min="11484" max="11484" width="6.85546875" style="1" customWidth="1"/>
    <col min="11485" max="11485" width="29.5703125" style="1" customWidth="1"/>
    <col min="11486" max="11486" width="16.140625" style="1" customWidth="1"/>
    <col min="11487" max="11487" width="12.140625" style="1" customWidth="1"/>
    <col min="11488" max="11488" width="21.42578125" style="1" customWidth="1"/>
    <col min="11489" max="11489" width="16" style="1" customWidth="1"/>
    <col min="11490" max="11490" width="15.85546875" style="1" customWidth="1"/>
    <col min="11491" max="11492" width="0" style="1" hidden="1" customWidth="1"/>
    <col min="11493" max="11739" width="10.85546875" style="1"/>
    <col min="11740" max="11740" width="6.85546875" style="1" customWidth="1"/>
    <col min="11741" max="11741" width="29.5703125" style="1" customWidth="1"/>
    <col min="11742" max="11742" width="16.140625" style="1" customWidth="1"/>
    <col min="11743" max="11743" width="12.140625" style="1" customWidth="1"/>
    <col min="11744" max="11744" width="21.42578125" style="1" customWidth="1"/>
    <col min="11745" max="11745" width="16" style="1" customWidth="1"/>
    <col min="11746" max="11746" width="15.85546875" style="1" customWidth="1"/>
    <col min="11747" max="11748" width="0" style="1" hidden="1" customWidth="1"/>
    <col min="11749" max="11995" width="10.85546875" style="1"/>
    <col min="11996" max="11996" width="6.85546875" style="1" customWidth="1"/>
    <col min="11997" max="11997" width="29.5703125" style="1" customWidth="1"/>
    <col min="11998" max="11998" width="16.140625" style="1" customWidth="1"/>
    <col min="11999" max="11999" width="12.140625" style="1" customWidth="1"/>
    <col min="12000" max="12000" width="21.42578125" style="1" customWidth="1"/>
    <col min="12001" max="12001" width="16" style="1" customWidth="1"/>
    <col min="12002" max="12002" width="15.85546875" style="1" customWidth="1"/>
    <col min="12003" max="12004" width="0" style="1" hidden="1" customWidth="1"/>
    <col min="12005" max="12251" width="10.85546875" style="1"/>
    <col min="12252" max="12252" width="6.85546875" style="1" customWidth="1"/>
    <col min="12253" max="12253" width="29.5703125" style="1" customWidth="1"/>
    <col min="12254" max="12254" width="16.140625" style="1" customWidth="1"/>
    <col min="12255" max="12255" width="12.140625" style="1" customWidth="1"/>
    <col min="12256" max="12256" width="21.42578125" style="1" customWidth="1"/>
    <col min="12257" max="12257" width="16" style="1" customWidth="1"/>
    <col min="12258" max="12258" width="15.85546875" style="1" customWidth="1"/>
    <col min="12259" max="12260" width="0" style="1" hidden="1" customWidth="1"/>
    <col min="12261" max="12507" width="10.85546875" style="1"/>
    <col min="12508" max="12508" width="6.85546875" style="1" customWidth="1"/>
    <col min="12509" max="12509" width="29.5703125" style="1" customWidth="1"/>
    <col min="12510" max="12510" width="16.140625" style="1" customWidth="1"/>
    <col min="12511" max="12511" width="12.140625" style="1" customWidth="1"/>
    <col min="12512" max="12512" width="21.42578125" style="1" customWidth="1"/>
    <col min="12513" max="12513" width="16" style="1" customWidth="1"/>
    <col min="12514" max="12514" width="15.85546875" style="1" customWidth="1"/>
    <col min="12515" max="12516" width="0" style="1" hidden="1" customWidth="1"/>
    <col min="12517" max="12763" width="10.85546875" style="1"/>
    <col min="12764" max="12764" width="6.85546875" style="1" customWidth="1"/>
    <col min="12765" max="12765" width="29.5703125" style="1" customWidth="1"/>
    <col min="12766" max="12766" width="16.140625" style="1" customWidth="1"/>
    <col min="12767" max="12767" width="12.140625" style="1" customWidth="1"/>
    <col min="12768" max="12768" width="21.42578125" style="1" customWidth="1"/>
    <col min="12769" max="12769" width="16" style="1" customWidth="1"/>
    <col min="12770" max="12770" width="15.85546875" style="1" customWidth="1"/>
    <col min="12771" max="12772" width="0" style="1" hidden="1" customWidth="1"/>
    <col min="12773" max="13019" width="10.85546875" style="1"/>
    <col min="13020" max="13020" width="6.85546875" style="1" customWidth="1"/>
    <col min="13021" max="13021" width="29.5703125" style="1" customWidth="1"/>
    <col min="13022" max="13022" width="16.140625" style="1" customWidth="1"/>
    <col min="13023" max="13023" width="12.140625" style="1" customWidth="1"/>
    <col min="13024" max="13024" width="21.42578125" style="1" customWidth="1"/>
    <col min="13025" max="13025" width="16" style="1" customWidth="1"/>
    <col min="13026" max="13026" width="15.85546875" style="1" customWidth="1"/>
    <col min="13027" max="13028" width="0" style="1" hidden="1" customWidth="1"/>
    <col min="13029" max="13275" width="10.85546875" style="1"/>
    <col min="13276" max="13276" width="6.85546875" style="1" customWidth="1"/>
    <col min="13277" max="13277" width="29.5703125" style="1" customWidth="1"/>
    <col min="13278" max="13278" width="16.140625" style="1" customWidth="1"/>
    <col min="13279" max="13279" width="12.140625" style="1" customWidth="1"/>
    <col min="13280" max="13280" width="21.42578125" style="1" customWidth="1"/>
    <col min="13281" max="13281" width="16" style="1" customWidth="1"/>
    <col min="13282" max="13282" width="15.85546875" style="1" customWidth="1"/>
    <col min="13283" max="13284" width="0" style="1" hidden="1" customWidth="1"/>
    <col min="13285" max="13531" width="10.85546875" style="1"/>
    <col min="13532" max="13532" width="6.85546875" style="1" customWidth="1"/>
    <col min="13533" max="13533" width="29.5703125" style="1" customWidth="1"/>
    <col min="13534" max="13534" width="16.140625" style="1" customWidth="1"/>
    <col min="13535" max="13535" width="12.140625" style="1" customWidth="1"/>
    <col min="13536" max="13536" width="21.42578125" style="1" customWidth="1"/>
    <col min="13537" max="13537" width="16" style="1" customWidth="1"/>
    <col min="13538" max="13538" width="15.85546875" style="1" customWidth="1"/>
    <col min="13539" max="13540" width="0" style="1" hidden="1" customWidth="1"/>
    <col min="13541" max="13787" width="10.85546875" style="1"/>
    <col min="13788" max="13788" width="6.85546875" style="1" customWidth="1"/>
    <col min="13789" max="13789" width="29.5703125" style="1" customWidth="1"/>
    <col min="13790" max="13790" width="16.140625" style="1" customWidth="1"/>
    <col min="13791" max="13791" width="12.140625" style="1" customWidth="1"/>
    <col min="13792" max="13792" width="21.42578125" style="1" customWidth="1"/>
    <col min="13793" max="13793" width="16" style="1" customWidth="1"/>
    <col min="13794" max="13794" width="15.85546875" style="1" customWidth="1"/>
    <col min="13795" max="13796" width="0" style="1" hidden="1" customWidth="1"/>
    <col min="13797" max="14043" width="10.85546875" style="1"/>
    <col min="14044" max="14044" width="6.85546875" style="1" customWidth="1"/>
    <col min="14045" max="14045" width="29.5703125" style="1" customWidth="1"/>
    <col min="14046" max="14046" width="16.140625" style="1" customWidth="1"/>
    <col min="14047" max="14047" width="12.140625" style="1" customWidth="1"/>
    <col min="14048" max="14048" width="21.42578125" style="1" customWidth="1"/>
    <col min="14049" max="14049" width="16" style="1" customWidth="1"/>
    <col min="14050" max="14050" width="15.85546875" style="1" customWidth="1"/>
    <col min="14051" max="14052" width="0" style="1" hidden="1" customWidth="1"/>
    <col min="14053" max="14299" width="10.85546875" style="1"/>
    <col min="14300" max="14300" width="6.85546875" style="1" customWidth="1"/>
    <col min="14301" max="14301" width="29.5703125" style="1" customWidth="1"/>
    <col min="14302" max="14302" width="16.140625" style="1" customWidth="1"/>
    <col min="14303" max="14303" width="12.140625" style="1" customWidth="1"/>
    <col min="14304" max="14304" width="21.42578125" style="1" customWidth="1"/>
    <col min="14305" max="14305" width="16" style="1" customWidth="1"/>
    <col min="14306" max="14306" width="15.85546875" style="1" customWidth="1"/>
    <col min="14307" max="14308" width="0" style="1" hidden="1" customWidth="1"/>
    <col min="14309" max="14555" width="10.85546875" style="1"/>
    <col min="14556" max="14556" width="6.85546875" style="1" customWidth="1"/>
    <col min="14557" max="14557" width="29.5703125" style="1" customWidth="1"/>
    <col min="14558" max="14558" width="16.140625" style="1" customWidth="1"/>
    <col min="14559" max="14559" width="12.140625" style="1" customWidth="1"/>
    <col min="14560" max="14560" width="21.42578125" style="1" customWidth="1"/>
    <col min="14561" max="14561" width="16" style="1" customWidth="1"/>
    <col min="14562" max="14562" width="15.85546875" style="1" customWidth="1"/>
    <col min="14563" max="14564" width="0" style="1" hidden="1" customWidth="1"/>
    <col min="14565" max="14811" width="10.85546875" style="1"/>
    <col min="14812" max="14812" width="6.85546875" style="1" customWidth="1"/>
    <col min="14813" max="14813" width="29.5703125" style="1" customWidth="1"/>
    <col min="14814" max="14814" width="16.140625" style="1" customWidth="1"/>
    <col min="14815" max="14815" width="12.140625" style="1" customWidth="1"/>
    <col min="14816" max="14816" width="21.42578125" style="1" customWidth="1"/>
    <col min="14817" max="14817" width="16" style="1" customWidth="1"/>
    <col min="14818" max="14818" width="15.85546875" style="1" customWidth="1"/>
    <col min="14819" max="14820" width="0" style="1" hidden="1" customWidth="1"/>
    <col min="14821" max="15067" width="10.85546875" style="1"/>
    <col min="15068" max="15068" width="6.85546875" style="1" customWidth="1"/>
    <col min="15069" max="15069" width="29.5703125" style="1" customWidth="1"/>
    <col min="15070" max="15070" width="16.140625" style="1" customWidth="1"/>
    <col min="15071" max="15071" width="12.140625" style="1" customWidth="1"/>
    <col min="15072" max="15072" width="21.42578125" style="1" customWidth="1"/>
    <col min="15073" max="15073" width="16" style="1" customWidth="1"/>
    <col min="15074" max="15074" width="15.85546875" style="1" customWidth="1"/>
    <col min="15075" max="15076" width="0" style="1" hidden="1" customWidth="1"/>
    <col min="15077" max="15323" width="10.85546875" style="1"/>
    <col min="15324" max="15324" width="6.85546875" style="1" customWidth="1"/>
    <col min="15325" max="15325" width="29.5703125" style="1" customWidth="1"/>
    <col min="15326" max="15326" width="16.140625" style="1" customWidth="1"/>
    <col min="15327" max="15327" width="12.140625" style="1" customWidth="1"/>
    <col min="15328" max="15328" width="21.42578125" style="1" customWidth="1"/>
    <col min="15329" max="15329" width="16" style="1" customWidth="1"/>
    <col min="15330" max="15330" width="15.85546875" style="1" customWidth="1"/>
    <col min="15331" max="15332" width="0" style="1" hidden="1" customWidth="1"/>
    <col min="15333" max="15579" width="10.85546875" style="1"/>
    <col min="15580" max="15580" width="6.85546875" style="1" customWidth="1"/>
    <col min="15581" max="15581" width="29.5703125" style="1" customWidth="1"/>
    <col min="15582" max="15582" width="16.140625" style="1" customWidth="1"/>
    <col min="15583" max="15583" width="12.140625" style="1" customWidth="1"/>
    <col min="15584" max="15584" width="21.42578125" style="1" customWidth="1"/>
    <col min="15585" max="15585" width="16" style="1" customWidth="1"/>
    <col min="15586" max="15586" width="15.85546875" style="1" customWidth="1"/>
    <col min="15587" max="15588" width="0" style="1" hidden="1" customWidth="1"/>
    <col min="15589" max="15835" width="10.85546875" style="1"/>
    <col min="15836" max="15836" width="6.85546875" style="1" customWidth="1"/>
    <col min="15837" max="15837" width="29.5703125" style="1" customWidth="1"/>
    <col min="15838" max="15838" width="16.140625" style="1" customWidth="1"/>
    <col min="15839" max="15839" width="12.140625" style="1" customWidth="1"/>
    <col min="15840" max="15840" width="21.42578125" style="1" customWidth="1"/>
    <col min="15841" max="15841" width="16" style="1" customWidth="1"/>
    <col min="15842" max="15842" width="15.85546875" style="1" customWidth="1"/>
    <col min="15843" max="15844" width="0" style="1" hidden="1" customWidth="1"/>
    <col min="15845" max="16091" width="10.85546875" style="1"/>
    <col min="16092" max="16092" width="6.85546875" style="1" customWidth="1"/>
    <col min="16093" max="16093" width="29.5703125" style="1" customWidth="1"/>
    <col min="16094" max="16094" width="16.140625" style="1" customWidth="1"/>
    <col min="16095" max="16095" width="12.140625" style="1" customWidth="1"/>
    <col min="16096" max="16096" width="21.42578125" style="1" customWidth="1"/>
    <col min="16097" max="16097" width="16" style="1" customWidth="1"/>
    <col min="16098" max="16098" width="15.85546875" style="1" customWidth="1"/>
    <col min="16099" max="16100" width="0" style="1" hidden="1" customWidth="1"/>
    <col min="16101" max="16375" width="10.85546875" style="1"/>
    <col min="16376" max="16384" width="10.85546875" style="1" customWidth="1"/>
  </cols>
  <sheetData>
    <row r="1" spans="1:15" ht="23.25">
      <c r="A1" s="154" t="s">
        <v>0</v>
      </c>
      <c r="B1" s="154"/>
      <c r="C1" s="154"/>
      <c r="D1" s="154"/>
      <c r="E1" s="154"/>
      <c r="F1" s="154"/>
      <c r="G1" s="154"/>
    </row>
    <row r="2" spans="1:15" ht="21">
      <c r="A2" s="155" t="s">
        <v>1</v>
      </c>
      <c r="B2" s="155"/>
      <c r="C2" s="155"/>
      <c r="D2" s="155"/>
      <c r="E2" s="155"/>
      <c r="F2" s="155"/>
      <c r="G2" s="155"/>
    </row>
    <row r="3" spans="1:15" ht="18.75">
      <c r="A3" s="160" t="s">
        <v>2</v>
      </c>
      <c r="B3" s="160"/>
      <c r="C3" s="160"/>
      <c r="D3" s="160"/>
      <c r="E3" s="160"/>
      <c r="F3" s="160"/>
      <c r="G3" s="160"/>
    </row>
    <row r="4" spans="1:15" ht="7.5" customHeight="1">
      <c r="A4" s="2"/>
      <c r="B4" s="2"/>
      <c r="C4" s="2"/>
      <c r="D4" s="2"/>
      <c r="E4" s="2"/>
      <c r="F4" s="2"/>
      <c r="G4" s="2"/>
    </row>
    <row r="5" spans="1:15" s="3" customFormat="1" ht="18.600000000000001" customHeight="1">
      <c r="A5" s="153" t="s">
        <v>173</v>
      </c>
      <c r="B5" s="153"/>
      <c r="C5" s="153"/>
      <c r="D5" s="153"/>
      <c r="E5" s="153"/>
      <c r="F5" s="153"/>
      <c r="G5" s="153"/>
      <c r="H5"/>
      <c r="I5"/>
      <c r="J5"/>
      <c r="K5"/>
      <c r="L5"/>
      <c r="M5"/>
      <c r="N5"/>
      <c r="O5"/>
    </row>
    <row r="6" spans="1:15" s="3" customFormat="1" ht="7.5" customHeight="1">
      <c r="H6"/>
      <c r="I6"/>
      <c r="J6"/>
      <c r="K6"/>
      <c r="L6"/>
      <c r="M6"/>
      <c r="N6"/>
      <c r="O6"/>
    </row>
    <row r="7" spans="1:15" s="30" customFormat="1" ht="28.5" customHeight="1">
      <c r="A7" s="151" t="s">
        <v>77</v>
      </c>
      <c r="B7" s="151" t="s">
        <v>78</v>
      </c>
      <c r="C7" s="156" t="s">
        <v>88</v>
      </c>
      <c r="D7" s="157"/>
      <c r="E7" s="158" t="s">
        <v>160</v>
      </c>
      <c r="F7" s="159"/>
      <c r="G7" s="161" t="s">
        <v>162</v>
      </c>
      <c r="H7"/>
      <c r="I7"/>
      <c r="J7"/>
      <c r="K7"/>
      <c r="L7"/>
      <c r="M7"/>
      <c r="N7"/>
      <c r="O7"/>
    </row>
    <row r="8" spans="1:15" s="3" customFormat="1" ht="28.5" customHeight="1">
      <c r="A8" s="152"/>
      <c r="B8" s="152"/>
      <c r="C8" s="124" t="s">
        <v>85</v>
      </c>
      <c r="D8" s="126" t="s">
        <v>86</v>
      </c>
      <c r="E8" s="124" t="s">
        <v>85</v>
      </c>
      <c r="F8" s="126" t="s">
        <v>86</v>
      </c>
      <c r="G8" s="162"/>
      <c r="H8"/>
      <c r="I8"/>
      <c r="J8"/>
      <c r="K8"/>
      <c r="L8"/>
      <c r="M8"/>
      <c r="N8"/>
      <c r="O8"/>
    </row>
    <row r="9" spans="1:15" s="3" customFormat="1">
      <c r="A9" s="7">
        <v>301</v>
      </c>
      <c r="B9" s="8" t="s">
        <v>4</v>
      </c>
      <c r="C9" s="31">
        <v>3.8591044659999994E-3</v>
      </c>
      <c r="D9" s="10">
        <f>ROUND(D$68*$C9,0)</f>
        <v>268474</v>
      </c>
      <c r="E9" s="130">
        <v>3.8591044659999994E-3</v>
      </c>
      <c r="F9" s="10">
        <f>ROUND(F$68*$E9,0)</f>
        <v>155695</v>
      </c>
      <c r="G9" s="10">
        <f>+D9+F9</f>
        <v>424169</v>
      </c>
      <c r="H9"/>
      <c r="I9"/>
      <c r="J9"/>
      <c r="K9"/>
      <c r="L9"/>
      <c r="M9"/>
      <c r="N9"/>
      <c r="O9"/>
    </row>
    <row r="10" spans="1:15" s="3" customFormat="1">
      <c r="A10" s="7">
        <v>302</v>
      </c>
      <c r="B10" s="8" t="s">
        <v>5</v>
      </c>
      <c r="C10" s="31">
        <v>3.0465965290000004E-3</v>
      </c>
      <c r="D10" s="10">
        <f t="shared" ref="D10:D65" si="0">ROUND(D$68*$C10,0)</f>
        <v>211948</v>
      </c>
      <c r="E10" s="130">
        <v>3.0465965290000004E-3</v>
      </c>
      <c r="F10" s="10">
        <f t="shared" ref="F10:F65" si="1">ROUND(F$68*$E10,0)</f>
        <v>122915</v>
      </c>
      <c r="G10" s="10">
        <f t="shared" ref="G10:G66" si="2">+D10+F10</f>
        <v>334863</v>
      </c>
      <c r="H10"/>
      <c r="I10"/>
      <c r="J10"/>
      <c r="K10"/>
      <c r="L10"/>
      <c r="M10"/>
      <c r="N10"/>
      <c r="O10"/>
    </row>
    <row r="11" spans="1:15" s="3" customFormat="1">
      <c r="A11" s="7">
        <v>303</v>
      </c>
      <c r="B11" s="8" t="s">
        <v>6</v>
      </c>
      <c r="C11" s="31">
        <v>1.403703014E-3</v>
      </c>
      <c r="D11" s="10">
        <f t="shared" si="0"/>
        <v>97654</v>
      </c>
      <c r="E11" s="130">
        <v>1.403703014E-3</v>
      </c>
      <c r="F11" s="10">
        <f t="shared" si="1"/>
        <v>56632</v>
      </c>
      <c r="G11" s="10">
        <f t="shared" si="2"/>
        <v>154286</v>
      </c>
      <c r="H11"/>
      <c r="I11"/>
      <c r="J11"/>
      <c r="K11"/>
      <c r="L11"/>
      <c r="M11"/>
      <c r="N11"/>
      <c r="O11"/>
    </row>
    <row r="12" spans="1:15" s="3" customFormat="1">
      <c r="A12" s="7">
        <v>304</v>
      </c>
      <c r="B12" s="8" t="s">
        <v>7</v>
      </c>
      <c r="C12" s="31">
        <v>2.7698013360000001E-3</v>
      </c>
      <c r="D12" s="10">
        <f t="shared" si="0"/>
        <v>192692</v>
      </c>
      <c r="E12" s="130">
        <v>2.7698013360000001E-3</v>
      </c>
      <c r="F12" s="10">
        <f t="shared" si="1"/>
        <v>111748</v>
      </c>
      <c r="G12" s="10">
        <f t="shared" si="2"/>
        <v>304440</v>
      </c>
      <c r="H12"/>
      <c r="I12"/>
      <c r="J12"/>
      <c r="K12"/>
      <c r="L12"/>
      <c r="M12"/>
      <c r="N12"/>
      <c r="O12"/>
    </row>
    <row r="13" spans="1:15" s="3" customFormat="1">
      <c r="A13" s="7">
        <v>305</v>
      </c>
      <c r="B13" s="8" t="s">
        <v>8</v>
      </c>
      <c r="C13" s="31">
        <v>2.8209067293E-2</v>
      </c>
      <c r="D13" s="10">
        <f t="shared" si="0"/>
        <v>1962473</v>
      </c>
      <c r="E13" s="130">
        <v>2.8209067293E-2</v>
      </c>
      <c r="F13" s="10">
        <f t="shared" si="1"/>
        <v>1138094</v>
      </c>
      <c r="G13" s="10">
        <f t="shared" si="2"/>
        <v>3100567</v>
      </c>
      <c r="H13"/>
      <c r="I13"/>
      <c r="J13"/>
      <c r="K13"/>
      <c r="L13"/>
      <c r="M13"/>
      <c r="N13"/>
      <c r="O13"/>
    </row>
    <row r="14" spans="1:15" s="3" customFormat="1">
      <c r="A14" s="7">
        <v>306</v>
      </c>
      <c r="B14" s="8" t="s">
        <v>9</v>
      </c>
      <c r="C14" s="31">
        <v>5.0889628379999999E-3</v>
      </c>
      <c r="D14" s="10">
        <f t="shared" si="0"/>
        <v>354033</v>
      </c>
      <c r="E14" s="130">
        <v>5.0889628379999999E-3</v>
      </c>
      <c r="F14" s="10">
        <f t="shared" si="1"/>
        <v>205314</v>
      </c>
      <c r="G14" s="10">
        <f t="shared" si="2"/>
        <v>559347</v>
      </c>
      <c r="H14"/>
      <c r="I14"/>
      <c r="J14"/>
      <c r="K14"/>
      <c r="L14"/>
      <c r="M14"/>
      <c r="N14"/>
      <c r="O14"/>
    </row>
    <row r="15" spans="1:15" s="3" customFormat="1">
      <c r="A15" s="7">
        <v>307</v>
      </c>
      <c r="B15" s="8" t="s">
        <v>10</v>
      </c>
      <c r="C15" s="31">
        <v>7.4685384349999998E-3</v>
      </c>
      <c r="D15" s="10">
        <f t="shared" si="0"/>
        <v>519578</v>
      </c>
      <c r="E15" s="130">
        <v>7.4685384349999998E-3</v>
      </c>
      <c r="F15" s="10">
        <f t="shared" si="1"/>
        <v>301318</v>
      </c>
      <c r="G15" s="10">
        <f t="shared" si="2"/>
        <v>820896</v>
      </c>
      <c r="H15"/>
      <c r="I15"/>
      <c r="J15"/>
      <c r="K15"/>
      <c r="L15"/>
      <c r="M15"/>
      <c r="N15"/>
      <c r="O15"/>
    </row>
    <row r="16" spans="1:15" s="3" customFormat="1">
      <c r="A16" s="7">
        <v>308</v>
      </c>
      <c r="B16" s="8" t="s">
        <v>11</v>
      </c>
      <c r="C16" s="31">
        <v>8.3013898940000001E-3</v>
      </c>
      <c r="D16" s="10">
        <f t="shared" si="0"/>
        <v>577518</v>
      </c>
      <c r="E16" s="130">
        <v>8.3013898940000001E-3</v>
      </c>
      <c r="F16" s="10">
        <f t="shared" si="1"/>
        <v>334919</v>
      </c>
      <c r="G16" s="10">
        <f t="shared" si="2"/>
        <v>912437</v>
      </c>
      <c r="H16"/>
      <c r="I16"/>
      <c r="J16"/>
      <c r="K16"/>
      <c r="L16"/>
      <c r="M16"/>
      <c r="N16"/>
      <c r="O16"/>
    </row>
    <row r="17" spans="1:15" s="3" customFormat="1">
      <c r="A17" s="7">
        <v>309</v>
      </c>
      <c r="B17" s="8" t="s">
        <v>12</v>
      </c>
      <c r="C17" s="31">
        <v>6.2177200709999988E-3</v>
      </c>
      <c r="D17" s="10">
        <f t="shared" si="0"/>
        <v>432560</v>
      </c>
      <c r="E17" s="130">
        <v>6.2177200709999988E-3</v>
      </c>
      <c r="F17" s="10">
        <f t="shared" si="1"/>
        <v>250854</v>
      </c>
      <c r="G17" s="10">
        <f t="shared" si="2"/>
        <v>683414</v>
      </c>
      <c r="H17"/>
      <c r="I17"/>
      <c r="J17"/>
      <c r="K17"/>
      <c r="L17"/>
      <c r="M17"/>
      <c r="N17"/>
      <c r="O17"/>
    </row>
    <row r="18" spans="1:15" s="3" customFormat="1">
      <c r="A18" s="7">
        <v>310</v>
      </c>
      <c r="B18" s="8" t="s">
        <v>13</v>
      </c>
      <c r="C18" s="31">
        <v>9.7340670200000002E-4</v>
      </c>
      <c r="D18" s="10">
        <f t="shared" si="0"/>
        <v>67719</v>
      </c>
      <c r="E18" s="130">
        <v>9.7340670200000002E-4</v>
      </c>
      <c r="F18" s="10">
        <f t="shared" si="1"/>
        <v>39272</v>
      </c>
      <c r="G18" s="10">
        <f t="shared" si="2"/>
        <v>106991</v>
      </c>
      <c r="H18"/>
      <c r="I18"/>
      <c r="J18"/>
      <c r="K18"/>
      <c r="L18"/>
      <c r="M18"/>
      <c r="N18"/>
      <c r="O18"/>
    </row>
    <row r="19" spans="1:15" s="3" customFormat="1">
      <c r="A19" s="7">
        <v>311</v>
      </c>
      <c r="B19" s="8" t="s">
        <v>14</v>
      </c>
      <c r="C19" s="31">
        <v>1.5467241380000003E-3</v>
      </c>
      <c r="D19" s="10">
        <f t="shared" si="0"/>
        <v>107604</v>
      </c>
      <c r="E19" s="130">
        <v>1.5467241380000003E-3</v>
      </c>
      <c r="F19" s="10">
        <f t="shared" si="1"/>
        <v>62403</v>
      </c>
      <c r="G19" s="10">
        <f t="shared" si="2"/>
        <v>170007</v>
      </c>
      <c r="H19"/>
      <c r="I19"/>
      <c r="J19"/>
      <c r="K19"/>
      <c r="L19"/>
      <c r="M19"/>
      <c r="N19"/>
      <c r="O19"/>
    </row>
    <row r="20" spans="1:15" s="3" customFormat="1">
      <c r="A20" s="7">
        <v>312</v>
      </c>
      <c r="B20" s="8" t="s">
        <v>15</v>
      </c>
      <c r="C20" s="31">
        <v>0.14828084910200001</v>
      </c>
      <c r="D20" s="10">
        <f t="shared" si="0"/>
        <v>10315730</v>
      </c>
      <c r="E20" s="130">
        <v>0.14828084910200001</v>
      </c>
      <c r="F20" s="10">
        <f t="shared" si="1"/>
        <v>5982385</v>
      </c>
      <c r="G20" s="10">
        <f t="shared" si="2"/>
        <v>16298115</v>
      </c>
      <c r="H20"/>
      <c r="I20"/>
      <c r="J20"/>
      <c r="K20"/>
      <c r="L20"/>
      <c r="M20"/>
      <c r="N20"/>
      <c r="O20"/>
    </row>
    <row r="21" spans="1:15" s="3" customFormat="1">
      <c r="A21" s="7">
        <v>313</v>
      </c>
      <c r="B21" s="8" t="s">
        <v>16</v>
      </c>
      <c r="C21" s="31">
        <v>5.0353299159999997E-3</v>
      </c>
      <c r="D21" s="10">
        <f t="shared" si="0"/>
        <v>350302</v>
      </c>
      <c r="E21" s="130">
        <v>5.0353299159999997E-3</v>
      </c>
      <c r="F21" s="10">
        <f t="shared" si="1"/>
        <v>203150</v>
      </c>
      <c r="G21" s="10">
        <f t="shared" si="2"/>
        <v>553452</v>
      </c>
      <c r="H21"/>
      <c r="I21"/>
      <c r="J21"/>
      <c r="K21"/>
      <c r="L21"/>
      <c r="M21"/>
      <c r="N21"/>
      <c r="O21"/>
    </row>
    <row r="22" spans="1:15" s="3" customFormat="1">
      <c r="A22" s="7">
        <v>314</v>
      </c>
      <c r="B22" s="8" t="s">
        <v>17</v>
      </c>
      <c r="C22" s="31">
        <v>4.0958290849999997E-3</v>
      </c>
      <c r="D22" s="10">
        <f t="shared" si="0"/>
        <v>284942</v>
      </c>
      <c r="E22" s="130">
        <v>4.0958290849999997E-3</v>
      </c>
      <c r="F22" s="10">
        <f t="shared" si="1"/>
        <v>165246</v>
      </c>
      <c r="G22" s="10">
        <f t="shared" si="2"/>
        <v>450188</v>
      </c>
      <c r="H22"/>
      <c r="I22"/>
      <c r="J22"/>
      <c r="K22"/>
      <c r="L22"/>
      <c r="M22"/>
      <c r="N22"/>
      <c r="O22"/>
    </row>
    <row r="23" spans="1:15" s="3" customFormat="1">
      <c r="A23" s="7">
        <v>315</v>
      </c>
      <c r="B23" s="8" t="s">
        <v>18</v>
      </c>
      <c r="C23" s="31">
        <v>1.2447153078E-2</v>
      </c>
      <c r="D23" s="10">
        <f t="shared" si="0"/>
        <v>865934</v>
      </c>
      <c r="E23" s="130">
        <v>1.2447153078E-2</v>
      </c>
      <c r="F23" s="10">
        <f t="shared" si="1"/>
        <v>502180</v>
      </c>
      <c r="G23" s="10">
        <f t="shared" si="2"/>
        <v>1368114</v>
      </c>
      <c r="H23"/>
      <c r="I23"/>
      <c r="J23"/>
      <c r="K23"/>
      <c r="L23"/>
      <c r="M23"/>
      <c r="N23"/>
      <c r="O23"/>
    </row>
    <row r="24" spans="1:15" s="3" customFormat="1">
      <c r="A24" s="7">
        <v>316</v>
      </c>
      <c r="B24" s="8" t="s">
        <v>19</v>
      </c>
      <c r="C24" s="31">
        <v>1.4503081734999999E-2</v>
      </c>
      <c r="D24" s="10">
        <f t="shared" si="0"/>
        <v>1008963</v>
      </c>
      <c r="E24" s="130">
        <v>1.4503081734999999E-2</v>
      </c>
      <c r="F24" s="10">
        <f t="shared" si="1"/>
        <v>585126</v>
      </c>
      <c r="G24" s="10">
        <f t="shared" si="2"/>
        <v>1594089</v>
      </c>
      <c r="H24"/>
      <c r="I24"/>
      <c r="J24"/>
      <c r="K24"/>
      <c r="L24"/>
      <c r="M24"/>
      <c r="N24"/>
      <c r="O24"/>
    </row>
    <row r="25" spans="1:15" s="3" customFormat="1">
      <c r="A25" s="7">
        <v>317</v>
      </c>
      <c r="B25" s="8" t="s">
        <v>20</v>
      </c>
      <c r="C25" s="31">
        <v>0.13053143444000001</v>
      </c>
      <c r="D25" s="10">
        <f t="shared" si="0"/>
        <v>9080924</v>
      </c>
      <c r="E25" s="130">
        <v>0.13053143444000001</v>
      </c>
      <c r="F25" s="10">
        <f t="shared" si="1"/>
        <v>5266285</v>
      </c>
      <c r="G25" s="10">
        <f t="shared" si="2"/>
        <v>14347209</v>
      </c>
      <c r="H25"/>
      <c r="I25"/>
      <c r="J25"/>
      <c r="K25"/>
      <c r="L25"/>
      <c r="M25"/>
      <c r="N25"/>
      <c r="O25"/>
    </row>
    <row r="26" spans="1:15" s="3" customFormat="1">
      <c r="A26" s="7">
        <v>318</v>
      </c>
      <c r="B26" s="8" t="s">
        <v>21</v>
      </c>
      <c r="C26" s="31">
        <v>2.8030907359999999E-3</v>
      </c>
      <c r="D26" s="10">
        <f t="shared" si="0"/>
        <v>195008</v>
      </c>
      <c r="E26" s="130">
        <v>2.8030907359999999E-3</v>
      </c>
      <c r="F26" s="10">
        <f t="shared" si="1"/>
        <v>113091</v>
      </c>
      <c r="G26" s="10">
        <f t="shared" si="2"/>
        <v>308099</v>
      </c>
      <c r="H26"/>
      <c r="I26"/>
      <c r="J26"/>
      <c r="K26"/>
      <c r="L26"/>
      <c r="M26"/>
      <c r="N26"/>
      <c r="O26"/>
    </row>
    <row r="27" spans="1:15" s="3" customFormat="1">
      <c r="A27" s="7">
        <v>319</v>
      </c>
      <c r="B27" s="8" t="s">
        <v>22</v>
      </c>
      <c r="C27" s="31">
        <v>1.5594234276000001E-2</v>
      </c>
      <c r="D27" s="10">
        <f t="shared" si="0"/>
        <v>1084873</v>
      </c>
      <c r="E27" s="130">
        <v>1.5594234276000001E-2</v>
      </c>
      <c r="F27" s="10">
        <f t="shared" si="1"/>
        <v>629149</v>
      </c>
      <c r="G27" s="10">
        <f t="shared" si="2"/>
        <v>1714022</v>
      </c>
      <c r="H27"/>
      <c r="I27"/>
      <c r="J27"/>
      <c r="K27"/>
      <c r="L27"/>
      <c r="M27"/>
      <c r="N27"/>
      <c r="O27"/>
    </row>
    <row r="28" spans="1:15" s="3" customFormat="1">
      <c r="A28" s="7">
        <v>320</v>
      </c>
      <c r="B28" s="8" t="s">
        <v>23</v>
      </c>
      <c r="C28" s="31">
        <v>3.6932739385000003E-2</v>
      </c>
      <c r="D28" s="10">
        <f t="shared" si="0"/>
        <v>2569369</v>
      </c>
      <c r="E28" s="130">
        <v>3.6932739385000003E-2</v>
      </c>
      <c r="F28" s="10">
        <f t="shared" si="1"/>
        <v>1490050</v>
      </c>
      <c r="G28" s="10">
        <f t="shared" si="2"/>
        <v>4059419</v>
      </c>
      <c r="H28"/>
      <c r="I28"/>
      <c r="J28"/>
      <c r="K28"/>
      <c r="L28"/>
      <c r="M28"/>
      <c r="N28"/>
      <c r="O28"/>
    </row>
    <row r="29" spans="1:15" s="3" customFormat="1">
      <c r="A29" s="7">
        <v>321</v>
      </c>
      <c r="B29" s="8" t="s">
        <v>24</v>
      </c>
      <c r="C29" s="31">
        <v>2.7525401660000006E-3</v>
      </c>
      <c r="D29" s="10">
        <f t="shared" si="0"/>
        <v>191491</v>
      </c>
      <c r="E29" s="130">
        <v>2.7525401660000006E-3</v>
      </c>
      <c r="F29" s="10">
        <f t="shared" si="1"/>
        <v>111051</v>
      </c>
      <c r="G29" s="10">
        <f t="shared" si="2"/>
        <v>302542</v>
      </c>
      <c r="H29"/>
      <c r="I29"/>
      <c r="J29"/>
      <c r="K29"/>
      <c r="L29"/>
      <c r="M29"/>
      <c r="N29"/>
      <c r="O29"/>
    </row>
    <row r="30" spans="1:15" s="3" customFormat="1">
      <c r="A30" s="7">
        <v>322</v>
      </c>
      <c r="B30" s="8" t="s">
        <v>25</v>
      </c>
      <c r="C30" s="31">
        <v>1.2174673178000002E-2</v>
      </c>
      <c r="D30" s="10">
        <f t="shared" si="0"/>
        <v>846978</v>
      </c>
      <c r="E30" s="130">
        <v>1.2174673178000002E-2</v>
      </c>
      <c r="F30" s="10">
        <f t="shared" si="1"/>
        <v>491187</v>
      </c>
      <c r="G30" s="10">
        <f t="shared" si="2"/>
        <v>1338165</v>
      </c>
      <c r="H30"/>
      <c r="I30"/>
      <c r="J30"/>
      <c r="K30"/>
      <c r="L30"/>
      <c r="M30"/>
      <c r="N30"/>
      <c r="O30"/>
    </row>
    <row r="31" spans="1:15" s="3" customFormat="1">
      <c r="A31" s="7">
        <v>323</v>
      </c>
      <c r="B31" s="8" t="s">
        <v>26</v>
      </c>
      <c r="C31" s="31">
        <v>7.5523784040000012E-3</v>
      </c>
      <c r="D31" s="10">
        <f t="shared" si="0"/>
        <v>525410</v>
      </c>
      <c r="E31" s="130">
        <v>7.5523784040000012E-3</v>
      </c>
      <c r="F31" s="10">
        <f t="shared" si="1"/>
        <v>304700</v>
      </c>
      <c r="G31" s="10">
        <f t="shared" si="2"/>
        <v>830110</v>
      </c>
      <c r="H31"/>
      <c r="I31"/>
      <c r="J31"/>
      <c r="K31"/>
      <c r="L31"/>
      <c r="M31"/>
      <c r="N31"/>
      <c r="O31"/>
    </row>
    <row r="32" spans="1:15" s="3" customFormat="1">
      <c r="A32" s="7">
        <v>324</v>
      </c>
      <c r="B32" s="8" t="s">
        <v>27</v>
      </c>
      <c r="C32" s="31">
        <v>3.3110006669999997E-2</v>
      </c>
      <c r="D32" s="10">
        <f t="shared" si="0"/>
        <v>2303426</v>
      </c>
      <c r="E32" s="130">
        <v>3.3110006669999997E-2</v>
      </c>
      <c r="F32" s="10">
        <f t="shared" si="1"/>
        <v>1335822</v>
      </c>
      <c r="G32" s="10">
        <f t="shared" si="2"/>
        <v>3639248</v>
      </c>
      <c r="H32"/>
      <c r="I32"/>
      <c r="J32"/>
      <c r="K32"/>
      <c r="L32"/>
      <c r="M32"/>
      <c r="N32"/>
      <c r="O32"/>
    </row>
    <row r="33" spans="1:15" s="3" customFormat="1">
      <c r="A33" s="7">
        <v>325</v>
      </c>
      <c r="B33" s="8" t="s">
        <v>28</v>
      </c>
      <c r="C33" s="31">
        <v>8.1275452520000006E-3</v>
      </c>
      <c r="D33" s="10">
        <f t="shared" si="0"/>
        <v>565424</v>
      </c>
      <c r="E33" s="130">
        <v>8.1275452520000006E-3</v>
      </c>
      <c r="F33" s="10">
        <f t="shared" si="1"/>
        <v>327905</v>
      </c>
      <c r="G33" s="10">
        <f t="shared" si="2"/>
        <v>893329</v>
      </c>
      <c r="H33"/>
      <c r="I33"/>
      <c r="J33"/>
      <c r="K33"/>
      <c r="L33"/>
      <c r="M33"/>
      <c r="N33"/>
      <c r="O33"/>
    </row>
    <row r="34" spans="1:15" s="3" customFormat="1">
      <c r="A34" s="7">
        <v>326</v>
      </c>
      <c r="B34" s="8" t="s">
        <v>29</v>
      </c>
      <c r="C34" s="31">
        <v>1.0957144213000002E-2</v>
      </c>
      <c r="D34" s="10">
        <f t="shared" si="0"/>
        <v>762276</v>
      </c>
      <c r="E34" s="130">
        <v>1.0957144213000002E-2</v>
      </c>
      <c r="F34" s="10">
        <f t="shared" si="1"/>
        <v>442066</v>
      </c>
      <c r="G34" s="10">
        <f t="shared" si="2"/>
        <v>1204342</v>
      </c>
      <c r="H34"/>
      <c r="I34"/>
      <c r="J34"/>
      <c r="K34"/>
      <c r="L34"/>
      <c r="M34"/>
      <c r="N34"/>
      <c r="O34"/>
    </row>
    <row r="35" spans="1:15" s="3" customFormat="1">
      <c r="A35" s="7">
        <v>327</v>
      </c>
      <c r="B35" s="8" t="s">
        <v>30</v>
      </c>
      <c r="C35" s="31">
        <v>1.6866629100000001E-3</v>
      </c>
      <c r="D35" s="10">
        <f t="shared" si="0"/>
        <v>117339</v>
      </c>
      <c r="E35" s="130">
        <v>1.6866629100000001E-3</v>
      </c>
      <c r="F35" s="10">
        <f t="shared" si="1"/>
        <v>68048</v>
      </c>
      <c r="G35" s="10">
        <f t="shared" si="2"/>
        <v>185387</v>
      </c>
      <c r="H35"/>
      <c r="I35"/>
      <c r="J35"/>
      <c r="K35"/>
      <c r="L35"/>
      <c r="M35"/>
      <c r="N35"/>
      <c r="O35"/>
    </row>
    <row r="36" spans="1:15" s="3" customFormat="1">
      <c r="A36" s="7">
        <v>328</v>
      </c>
      <c r="B36" s="8" t="s">
        <v>31</v>
      </c>
      <c r="C36" s="31">
        <v>1.5109688569999999E-3</v>
      </c>
      <c r="D36" s="10">
        <f t="shared" si="0"/>
        <v>105116</v>
      </c>
      <c r="E36" s="130">
        <v>1.5109688569999999E-3</v>
      </c>
      <c r="F36" s="10">
        <f t="shared" si="1"/>
        <v>60960</v>
      </c>
      <c r="G36" s="10">
        <f t="shared" si="2"/>
        <v>166076</v>
      </c>
      <c r="H36"/>
      <c r="I36"/>
      <c r="J36"/>
      <c r="K36"/>
      <c r="L36"/>
      <c r="M36"/>
      <c r="N36"/>
      <c r="O36"/>
    </row>
    <row r="37" spans="1:15" s="3" customFormat="1">
      <c r="A37" s="7">
        <v>329</v>
      </c>
      <c r="B37" s="8" t="s">
        <v>32</v>
      </c>
      <c r="C37" s="31">
        <v>1.4618361692999999E-2</v>
      </c>
      <c r="D37" s="10">
        <f t="shared" si="0"/>
        <v>1016983</v>
      </c>
      <c r="E37" s="130">
        <v>1.4618361692999999E-2</v>
      </c>
      <c r="F37" s="10">
        <f t="shared" si="1"/>
        <v>589777</v>
      </c>
      <c r="G37" s="10">
        <f t="shared" si="2"/>
        <v>1606760</v>
      </c>
      <c r="H37"/>
      <c r="I37"/>
      <c r="J37"/>
      <c r="K37"/>
      <c r="L37"/>
      <c r="M37"/>
      <c r="N37"/>
      <c r="O37"/>
    </row>
    <row r="38" spans="1:15" s="3" customFormat="1">
      <c r="A38" s="7">
        <v>330</v>
      </c>
      <c r="B38" s="8" t="s">
        <v>33</v>
      </c>
      <c r="C38" s="31">
        <v>1.5078865050000001E-3</v>
      </c>
      <c r="D38" s="10">
        <f t="shared" si="0"/>
        <v>104902</v>
      </c>
      <c r="E38" s="130">
        <v>1.5078865050000001E-3</v>
      </c>
      <c r="F38" s="10">
        <f t="shared" si="1"/>
        <v>60836</v>
      </c>
      <c r="G38" s="10">
        <f t="shared" si="2"/>
        <v>165738</v>
      </c>
      <c r="H38"/>
      <c r="I38"/>
      <c r="J38"/>
      <c r="K38"/>
      <c r="L38"/>
      <c r="M38"/>
      <c r="N38"/>
      <c r="O38"/>
    </row>
    <row r="39" spans="1:15" s="3" customFormat="1">
      <c r="A39" s="7">
        <v>331</v>
      </c>
      <c r="B39" s="8" t="s">
        <v>34</v>
      </c>
      <c r="C39" s="31">
        <v>5.3528121529999991E-3</v>
      </c>
      <c r="D39" s="10">
        <f t="shared" si="0"/>
        <v>372389</v>
      </c>
      <c r="E39" s="130">
        <v>5.3528121529999991E-3</v>
      </c>
      <c r="F39" s="10">
        <f t="shared" si="1"/>
        <v>215959</v>
      </c>
      <c r="G39" s="10">
        <f t="shared" si="2"/>
        <v>588348</v>
      </c>
      <c r="H39"/>
      <c r="I39"/>
      <c r="J39"/>
      <c r="K39"/>
      <c r="L39"/>
      <c r="M39"/>
      <c r="N39"/>
      <c r="O39"/>
    </row>
    <row r="40" spans="1:15" s="3" customFormat="1">
      <c r="A40" s="7">
        <v>332</v>
      </c>
      <c r="B40" s="8" t="s">
        <v>35</v>
      </c>
      <c r="C40" s="31">
        <v>8.1417240700000001E-3</v>
      </c>
      <c r="D40" s="10">
        <f t="shared" si="0"/>
        <v>566411</v>
      </c>
      <c r="E40" s="130">
        <v>8.1417240700000001E-3</v>
      </c>
      <c r="F40" s="10">
        <f t="shared" si="1"/>
        <v>328478</v>
      </c>
      <c r="G40" s="10">
        <f t="shared" si="2"/>
        <v>894889</v>
      </c>
      <c r="H40"/>
      <c r="I40"/>
      <c r="J40"/>
      <c r="K40"/>
      <c r="L40"/>
      <c r="M40"/>
      <c r="N40"/>
      <c r="O40"/>
    </row>
    <row r="41" spans="1:15" s="3" customFormat="1">
      <c r="A41" s="7">
        <v>333</v>
      </c>
      <c r="B41" s="8" t="s">
        <v>36</v>
      </c>
      <c r="C41" s="31">
        <v>2.7926107400000001E-3</v>
      </c>
      <c r="D41" s="10">
        <f t="shared" si="0"/>
        <v>194279</v>
      </c>
      <c r="E41" s="130">
        <v>2.7926107400000001E-3</v>
      </c>
      <c r="F41" s="10">
        <f t="shared" si="1"/>
        <v>112668</v>
      </c>
      <c r="G41" s="10">
        <f t="shared" si="2"/>
        <v>306947</v>
      </c>
      <c r="H41"/>
      <c r="I41"/>
      <c r="J41"/>
      <c r="K41"/>
      <c r="L41"/>
      <c r="M41"/>
      <c r="N41"/>
      <c r="O41"/>
    </row>
    <row r="42" spans="1:15" s="3" customFormat="1">
      <c r="A42" s="7">
        <v>334</v>
      </c>
      <c r="B42" s="8" t="s">
        <v>37</v>
      </c>
      <c r="C42" s="31">
        <v>1.7227264265E-2</v>
      </c>
      <c r="D42" s="10">
        <f t="shared" si="0"/>
        <v>1198481</v>
      </c>
      <c r="E42" s="130">
        <v>1.7227264265E-2</v>
      </c>
      <c r="F42" s="10">
        <f t="shared" si="1"/>
        <v>695033</v>
      </c>
      <c r="G42" s="10">
        <f t="shared" si="2"/>
        <v>1893514</v>
      </c>
      <c r="H42"/>
      <c r="I42"/>
      <c r="J42"/>
      <c r="K42"/>
      <c r="L42"/>
      <c r="M42"/>
      <c r="N42"/>
      <c r="O42"/>
    </row>
    <row r="43" spans="1:15" s="3" customFormat="1">
      <c r="A43" s="7">
        <v>335</v>
      </c>
      <c r="B43" s="8" t="s">
        <v>38</v>
      </c>
      <c r="C43" s="31">
        <v>1.0038603373999999E-2</v>
      </c>
      <c r="D43" s="10">
        <f t="shared" si="0"/>
        <v>698374</v>
      </c>
      <c r="E43" s="130">
        <v>1.0038603373999999E-2</v>
      </c>
      <c r="F43" s="10">
        <f t="shared" si="1"/>
        <v>405007</v>
      </c>
      <c r="G43" s="10">
        <f t="shared" si="2"/>
        <v>1103381</v>
      </c>
      <c r="H43"/>
      <c r="I43"/>
      <c r="J43"/>
      <c r="K43"/>
      <c r="L43"/>
      <c r="M43"/>
      <c r="N43"/>
      <c r="O43"/>
    </row>
    <row r="44" spans="1:15" s="3" customFormat="1">
      <c r="A44" s="7">
        <v>336</v>
      </c>
      <c r="B44" s="8" t="s">
        <v>39</v>
      </c>
      <c r="C44" s="31">
        <v>2.7213467658E-2</v>
      </c>
      <c r="D44" s="10">
        <f t="shared" si="0"/>
        <v>1893210</v>
      </c>
      <c r="E44" s="130">
        <v>2.7213467658E-2</v>
      </c>
      <c r="F44" s="10">
        <f t="shared" si="1"/>
        <v>1097926</v>
      </c>
      <c r="G44" s="10">
        <f t="shared" si="2"/>
        <v>2991136</v>
      </c>
      <c r="H44"/>
      <c r="I44"/>
      <c r="J44"/>
      <c r="K44"/>
      <c r="L44"/>
      <c r="M44"/>
      <c r="N44"/>
      <c r="O44"/>
    </row>
    <row r="45" spans="1:15" s="3" customFormat="1">
      <c r="A45" s="7">
        <v>337</v>
      </c>
      <c r="B45" s="8" t="s">
        <v>40</v>
      </c>
      <c r="C45" s="31">
        <v>1.0835699552E-2</v>
      </c>
      <c r="D45" s="10">
        <f t="shared" si="0"/>
        <v>753827</v>
      </c>
      <c r="E45" s="130">
        <v>1.0835699552E-2</v>
      </c>
      <c r="F45" s="10">
        <f t="shared" si="1"/>
        <v>437166</v>
      </c>
      <c r="G45" s="10">
        <f t="shared" si="2"/>
        <v>1190993</v>
      </c>
      <c r="H45"/>
      <c r="I45"/>
      <c r="J45"/>
      <c r="K45"/>
      <c r="L45"/>
      <c r="M45"/>
      <c r="N45"/>
      <c r="O45"/>
    </row>
    <row r="46" spans="1:15" s="3" customFormat="1">
      <c r="A46" s="7">
        <v>338</v>
      </c>
      <c r="B46" s="8" t="s">
        <v>41</v>
      </c>
      <c r="C46" s="31">
        <v>4.4534435417999993E-2</v>
      </c>
      <c r="D46" s="10">
        <f t="shared" si="0"/>
        <v>3098210</v>
      </c>
      <c r="E46" s="130">
        <v>4.4534435417999993E-2</v>
      </c>
      <c r="F46" s="10">
        <f t="shared" si="1"/>
        <v>1796740</v>
      </c>
      <c r="G46" s="10">
        <f t="shared" si="2"/>
        <v>4894950</v>
      </c>
      <c r="H46"/>
      <c r="I46"/>
      <c r="J46"/>
      <c r="K46"/>
      <c r="L46"/>
      <c r="M46"/>
      <c r="N46"/>
      <c r="O46"/>
    </row>
    <row r="47" spans="1:15" s="3" customFormat="1">
      <c r="A47" s="7">
        <v>339</v>
      </c>
      <c r="B47" s="8" t="s">
        <v>42</v>
      </c>
      <c r="C47" s="31">
        <v>3.9783914809000002E-2</v>
      </c>
      <c r="D47" s="10">
        <f t="shared" si="0"/>
        <v>2767722</v>
      </c>
      <c r="E47" s="130">
        <v>3.9783914809000002E-2</v>
      </c>
      <c r="F47" s="10">
        <f t="shared" si="1"/>
        <v>1605080</v>
      </c>
      <c r="G47" s="10">
        <f t="shared" si="2"/>
        <v>4372802</v>
      </c>
      <c r="H47"/>
      <c r="I47"/>
      <c r="J47"/>
      <c r="K47"/>
      <c r="L47"/>
      <c r="M47"/>
      <c r="N47"/>
      <c r="O47"/>
    </row>
    <row r="48" spans="1:15" s="3" customFormat="1">
      <c r="A48" s="7">
        <v>340</v>
      </c>
      <c r="B48" s="8" t="s">
        <v>43</v>
      </c>
      <c r="C48" s="31">
        <v>1.3466178586999999E-2</v>
      </c>
      <c r="D48" s="10">
        <f t="shared" si="0"/>
        <v>936827</v>
      </c>
      <c r="E48" s="130">
        <v>1.3466178586999999E-2</v>
      </c>
      <c r="F48" s="10">
        <f t="shared" si="1"/>
        <v>543292</v>
      </c>
      <c r="G48" s="10">
        <f t="shared" si="2"/>
        <v>1480119</v>
      </c>
      <c r="H48"/>
      <c r="I48"/>
      <c r="J48"/>
      <c r="K48"/>
      <c r="L48"/>
      <c r="M48"/>
      <c r="N48"/>
      <c r="O48"/>
    </row>
    <row r="49" spans="1:15" s="3" customFormat="1">
      <c r="A49" s="7">
        <v>341</v>
      </c>
      <c r="B49" s="8" t="s">
        <v>44</v>
      </c>
      <c r="C49" s="31">
        <v>1.705773492E-3</v>
      </c>
      <c r="D49" s="10">
        <f t="shared" si="0"/>
        <v>118669</v>
      </c>
      <c r="E49" s="130">
        <v>1.705773492E-3</v>
      </c>
      <c r="F49" s="10">
        <f t="shared" si="1"/>
        <v>68819</v>
      </c>
      <c r="G49" s="10">
        <f t="shared" si="2"/>
        <v>187488</v>
      </c>
      <c r="H49"/>
      <c r="I49"/>
      <c r="J49"/>
      <c r="K49"/>
      <c r="L49"/>
      <c r="M49"/>
      <c r="N49"/>
      <c r="O49"/>
    </row>
    <row r="50" spans="1:15" s="3" customFormat="1">
      <c r="A50" s="7">
        <v>342</v>
      </c>
      <c r="B50" s="8" t="s">
        <v>45</v>
      </c>
      <c r="C50" s="31">
        <v>3.9247585594000003E-2</v>
      </c>
      <c r="D50" s="10">
        <f t="shared" si="0"/>
        <v>2730410</v>
      </c>
      <c r="E50" s="130">
        <v>3.9247585594000003E-2</v>
      </c>
      <c r="F50" s="10">
        <f t="shared" si="1"/>
        <v>1583442</v>
      </c>
      <c r="G50" s="10">
        <f t="shared" si="2"/>
        <v>4313852</v>
      </c>
      <c r="H50"/>
      <c r="I50"/>
      <c r="J50"/>
      <c r="K50"/>
      <c r="L50"/>
      <c r="M50"/>
      <c r="N50"/>
      <c r="O50"/>
    </row>
    <row r="51" spans="1:15" s="3" customFormat="1">
      <c r="A51" s="7">
        <v>343</v>
      </c>
      <c r="B51" s="8" t="s">
        <v>46</v>
      </c>
      <c r="C51" s="31">
        <v>8.4148204399999999E-4</v>
      </c>
      <c r="D51" s="10">
        <f t="shared" si="0"/>
        <v>58541</v>
      </c>
      <c r="E51" s="130">
        <v>8.4148204399999999E-4</v>
      </c>
      <c r="F51" s="10">
        <f t="shared" si="1"/>
        <v>33950</v>
      </c>
      <c r="G51" s="10">
        <f t="shared" si="2"/>
        <v>92491</v>
      </c>
      <c r="H51"/>
      <c r="I51"/>
      <c r="J51"/>
      <c r="K51"/>
      <c r="L51"/>
      <c r="M51"/>
      <c r="N51"/>
      <c r="O51"/>
    </row>
    <row r="52" spans="1:15" s="3" customFormat="1">
      <c r="A52" s="7">
        <v>344</v>
      </c>
      <c r="B52" s="8" t="s">
        <v>47</v>
      </c>
      <c r="C52" s="31">
        <v>1.0226010363999999E-2</v>
      </c>
      <c r="D52" s="10">
        <f t="shared" si="0"/>
        <v>711412</v>
      </c>
      <c r="E52" s="130">
        <v>1.0226010363999999E-2</v>
      </c>
      <c r="F52" s="10">
        <f t="shared" si="1"/>
        <v>412568</v>
      </c>
      <c r="G52" s="10">
        <f t="shared" si="2"/>
        <v>1123980</v>
      </c>
      <c r="H52"/>
      <c r="I52"/>
      <c r="J52"/>
      <c r="K52"/>
      <c r="L52"/>
      <c r="M52"/>
      <c r="N52"/>
      <c r="O52"/>
    </row>
    <row r="53" spans="1:15" s="3" customFormat="1">
      <c r="A53" s="7">
        <v>345</v>
      </c>
      <c r="B53" s="8" t="s">
        <v>48</v>
      </c>
      <c r="C53" s="31">
        <v>5.129649882E-3</v>
      </c>
      <c r="D53" s="10">
        <f t="shared" si="0"/>
        <v>356864</v>
      </c>
      <c r="E53" s="130">
        <v>5.129649882E-3</v>
      </c>
      <c r="F53" s="10">
        <f t="shared" si="1"/>
        <v>206956</v>
      </c>
      <c r="G53" s="10">
        <f t="shared" si="2"/>
        <v>563820</v>
      </c>
      <c r="H53"/>
      <c r="I53"/>
      <c r="J53"/>
      <c r="K53"/>
      <c r="L53"/>
      <c r="M53"/>
      <c r="N53"/>
      <c r="O53"/>
    </row>
    <row r="54" spans="1:15" s="3" customFormat="1">
      <c r="A54" s="7">
        <v>346</v>
      </c>
      <c r="B54" s="8" t="s">
        <v>49</v>
      </c>
      <c r="C54" s="31">
        <v>4.0008926490000003E-3</v>
      </c>
      <c r="D54" s="10">
        <f t="shared" si="0"/>
        <v>278338</v>
      </c>
      <c r="E54" s="130">
        <v>4.0008926490000003E-3</v>
      </c>
      <c r="F54" s="10">
        <f t="shared" si="1"/>
        <v>161416</v>
      </c>
      <c r="G54" s="10">
        <f t="shared" si="2"/>
        <v>439754</v>
      </c>
      <c r="H54"/>
      <c r="I54"/>
      <c r="J54"/>
      <c r="K54"/>
      <c r="L54"/>
      <c r="M54"/>
      <c r="N54"/>
      <c r="O54"/>
    </row>
    <row r="55" spans="1:15" s="3" customFormat="1">
      <c r="A55" s="7">
        <v>347</v>
      </c>
      <c r="B55" s="8" t="s">
        <v>50</v>
      </c>
      <c r="C55" s="31">
        <v>3.3018152589999999E-3</v>
      </c>
      <c r="D55" s="10">
        <f t="shared" si="0"/>
        <v>229704</v>
      </c>
      <c r="E55" s="130">
        <v>3.3018152589999999E-3</v>
      </c>
      <c r="F55" s="10">
        <f t="shared" si="1"/>
        <v>133212</v>
      </c>
      <c r="G55" s="10">
        <f t="shared" si="2"/>
        <v>362916</v>
      </c>
      <c r="H55"/>
      <c r="I55"/>
      <c r="J55"/>
      <c r="K55"/>
      <c r="L55"/>
      <c r="M55"/>
      <c r="N55"/>
      <c r="O55"/>
    </row>
    <row r="56" spans="1:15" s="3" customFormat="1">
      <c r="A56" s="7">
        <v>348</v>
      </c>
      <c r="B56" s="8" t="s">
        <v>51</v>
      </c>
      <c r="C56" s="31">
        <v>1.6830873821999999E-2</v>
      </c>
      <c r="D56" s="10">
        <f t="shared" si="0"/>
        <v>1170905</v>
      </c>
      <c r="E56" s="130">
        <v>1.6830873821999999E-2</v>
      </c>
      <c r="F56" s="10">
        <f t="shared" si="1"/>
        <v>679041</v>
      </c>
      <c r="G56" s="10">
        <f t="shared" si="2"/>
        <v>1849946</v>
      </c>
      <c r="H56"/>
      <c r="I56"/>
      <c r="J56"/>
      <c r="K56"/>
      <c r="L56"/>
      <c r="M56"/>
      <c r="N56"/>
      <c r="O56"/>
    </row>
    <row r="57" spans="1:15" s="3" customFormat="1">
      <c r="A57" s="7">
        <v>349</v>
      </c>
      <c r="B57" s="8" t="s">
        <v>52</v>
      </c>
      <c r="C57" s="31">
        <v>1.2609901254E-2</v>
      </c>
      <c r="D57" s="10">
        <f t="shared" si="0"/>
        <v>877257</v>
      </c>
      <c r="E57" s="130">
        <v>1.2609901254E-2</v>
      </c>
      <c r="F57" s="10">
        <f t="shared" si="1"/>
        <v>508746</v>
      </c>
      <c r="G57" s="10">
        <f t="shared" si="2"/>
        <v>1386003</v>
      </c>
      <c r="H57"/>
      <c r="I57"/>
      <c r="J57"/>
      <c r="K57"/>
      <c r="L57"/>
      <c r="M57"/>
      <c r="N57"/>
      <c r="O57"/>
    </row>
    <row r="58" spans="1:15" s="3" customFormat="1">
      <c r="A58" s="7">
        <v>350</v>
      </c>
      <c r="B58" s="8" t="s">
        <v>53</v>
      </c>
      <c r="C58" s="31">
        <v>2.0725733570000002E-3</v>
      </c>
      <c r="D58" s="10">
        <f t="shared" si="0"/>
        <v>144187</v>
      </c>
      <c r="E58" s="130">
        <v>2.0725733570000002E-3</v>
      </c>
      <c r="F58" s="10">
        <f t="shared" si="1"/>
        <v>83618</v>
      </c>
      <c r="G58" s="10">
        <f t="shared" si="2"/>
        <v>227805</v>
      </c>
      <c r="H58"/>
      <c r="I58"/>
      <c r="J58"/>
      <c r="K58"/>
      <c r="L58"/>
      <c r="M58"/>
      <c r="N58"/>
      <c r="O58"/>
    </row>
    <row r="59" spans="1:15" s="3" customFormat="1">
      <c r="A59" s="7">
        <v>351</v>
      </c>
      <c r="B59" s="8" t="s">
        <v>54</v>
      </c>
      <c r="C59" s="31">
        <v>2.0011244418999999E-2</v>
      </c>
      <c r="D59" s="10">
        <f t="shared" si="0"/>
        <v>1392160</v>
      </c>
      <c r="E59" s="130">
        <v>2.0011244418999999E-2</v>
      </c>
      <c r="F59" s="10">
        <f t="shared" si="1"/>
        <v>807353</v>
      </c>
      <c r="G59" s="10">
        <f t="shared" si="2"/>
        <v>2199513</v>
      </c>
      <c r="H59"/>
      <c r="I59"/>
      <c r="J59"/>
      <c r="K59"/>
      <c r="L59"/>
      <c r="M59"/>
      <c r="N59"/>
      <c r="O59"/>
    </row>
    <row r="60" spans="1:15" s="3" customFormat="1">
      <c r="A60" s="7">
        <v>352</v>
      </c>
      <c r="B60" s="8" t="s">
        <v>55</v>
      </c>
      <c r="C60" s="31">
        <v>6.3348494389999996E-3</v>
      </c>
      <c r="D60" s="10">
        <f t="shared" si="0"/>
        <v>440708</v>
      </c>
      <c r="E60" s="130">
        <v>6.3348494389999996E-3</v>
      </c>
      <c r="F60" s="10">
        <f t="shared" si="1"/>
        <v>255579</v>
      </c>
      <c r="G60" s="10">
        <f t="shared" si="2"/>
        <v>696287</v>
      </c>
      <c r="H60"/>
      <c r="I60"/>
      <c r="J60"/>
      <c r="K60"/>
      <c r="L60"/>
      <c r="M60"/>
      <c r="N60"/>
      <c r="O60"/>
    </row>
    <row r="61" spans="1:15" s="3" customFormat="1">
      <c r="A61" s="7">
        <v>353</v>
      </c>
      <c r="B61" s="8" t="s">
        <v>56</v>
      </c>
      <c r="C61" s="31">
        <v>2.1344053341999999E-2</v>
      </c>
      <c r="D61" s="10">
        <f t="shared" si="0"/>
        <v>1484882</v>
      </c>
      <c r="E61" s="130">
        <v>2.1344053341999999E-2</v>
      </c>
      <c r="F61" s="10">
        <f t="shared" si="1"/>
        <v>861125</v>
      </c>
      <c r="G61" s="10">
        <f t="shared" si="2"/>
        <v>2346007</v>
      </c>
      <c r="H61"/>
      <c r="I61"/>
      <c r="J61"/>
      <c r="K61"/>
      <c r="L61"/>
      <c r="M61"/>
      <c r="N61"/>
      <c r="O61"/>
    </row>
    <row r="62" spans="1:15" s="3" customFormat="1">
      <c r="A62" s="7">
        <v>354</v>
      </c>
      <c r="B62" s="8" t="s">
        <v>57</v>
      </c>
      <c r="C62" s="31">
        <v>1.2036583817000002E-2</v>
      </c>
      <c r="D62" s="10">
        <f t="shared" si="0"/>
        <v>837371</v>
      </c>
      <c r="E62" s="130">
        <v>1.2036583817000002E-2</v>
      </c>
      <c r="F62" s="10">
        <f t="shared" si="1"/>
        <v>485615</v>
      </c>
      <c r="G62" s="10">
        <f t="shared" si="2"/>
        <v>1322986</v>
      </c>
      <c r="H62"/>
      <c r="I62"/>
      <c r="J62"/>
      <c r="K62"/>
      <c r="L62"/>
      <c r="M62"/>
      <c r="N62"/>
      <c r="O62"/>
    </row>
    <row r="63" spans="1:15" s="3" customFormat="1">
      <c r="A63" s="7">
        <v>355</v>
      </c>
      <c r="B63" s="8" t="s">
        <v>58</v>
      </c>
      <c r="C63" s="31">
        <v>8.1423405409999997E-3</v>
      </c>
      <c r="D63" s="10">
        <f t="shared" si="0"/>
        <v>566453</v>
      </c>
      <c r="E63" s="130">
        <v>8.1423405409999997E-3</v>
      </c>
      <c r="F63" s="10">
        <f t="shared" si="1"/>
        <v>328502</v>
      </c>
      <c r="G63" s="10">
        <f t="shared" si="2"/>
        <v>894955</v>
      </c>
      <c r="H63"/>
      <c r="I63"/>
      <c r="J63"/>
      <c r="K63"/>
      <c r="L63"/>
      <c r="M63"/>
      <c r="N63"/>
      <c r="O63"/>
    </row>
    <row r="64" spans="1:15" s="3" customFormat="1">
      <c r="A64" s="7">
        <v>356</v>
      </c>
      <c r="B64" s="8" t="s">
        <v>59</v>
      </c>
      <c r="C64" s="31">
        <v>1.1987882659E-2</v>
      </c>
      <c r="D64" s="10">
        <f t="shared" si="0"/>
        <v>833983</v>
      </c>
      <c r="E64" s="130">
        <v>1.1987882659E-2</v>
      </c>
      <c r="F64" s="10">
        <f t="shared" si="1"/>
        <v>483651</v>
      </c>
      <c r="G64" s="10">
        <f t="shared" si="2"/>
        <v>1317634</v>
      </c>
      <c r="H64"/>
      <c r="I64"/>
      <c r="J64"/>
      <c r="K64"/>
      <c r="L64"/>
      <c r="M64"/>
      <c r="N64"/>
      <c r="O64"/>
    </row>
    <row r="65" spans="1:15" s="3" customFormat="1">
      <c r="A65" s="7">
        <v>357</v>
      </c>
      <c r="B65" s="8" t="s">
        <v>60</v>
      </c>
      <c r="C65" s="31">
        <v>1.9454571683000001E-2</v>
      </c>
      <c r="D65" s="10">
        <f t="shared" si="0"/>
        <v>1353432</v>
      </c>
      <c r="E65" s="130">
        <v>1.9454571683000001E-2</v>
      </c>
      <c r="F65" s="10">
        <f t="shared" si="1"/>
        <v>784894</v>
      </c>
      <c r="G65" s="10">
        <f t="shared" si="2"/>
        <v>2138326</v>
      </c>
      <c r="H65"/>
      <c r="I65"/>
      <c r="J65"/>
      <c r="K65"/>
      <c r="L65"/>
      <c r="M65"/>
      <c r="N65"/>
      <c r="O65"/>
    </row>
    <row r="66" spans="1:15" s="3" customFormat="1">
      <c r="A66" s="7">
        <v>358</v>
      </c>
      <c r="B66" s="8" t="s">
        <v>61</v>
      </c>
      <c r="C66" s="31">
        <v>9.2228281440999996E-2</v>
      </c>
      <c r="D66" s="10">
        <f>ROUND(D$68*$C66,0)-1</f>
        <v>6416216</v>
      </c>
      <c r="E66" s="130">
        <v>9.2228281440999996E-2</v>
      </c>
      <c r="F66" s="10">
        <f>ROUND(F$68*$E66,0)-2</f>
        <v>3720944</v>
      </c>
      <c r="G66" s="10">
        <f t="shared" si="2"/>
        <v>10137160</v>
      </c>
      <c r="H66"/>
      <c r="I66"/>
      <c r="J66"/>
      <c r="K66"/>
      <c r="L66"/>
      <c r="M66"/>
      <c r="N66"/>
      <c r="O66"/>
    </row>
    <row r="67" spans="1:15" s="3" customFormat="1" ht="11.45" customHeight="1">
      <c r="A67" s="11"/>
      <c r="B67" s="11"/>
      <c r="C67" s="32"/>
      <c r="D67" s="32"/>
      <c r="E67" s="32"/>
      <c r="F67" s="32"/>
      <c r="G67" s="32"/>
      <c r="H67"/>
      <c r="I67"/>
      <c r="J67"/>
      <c r="K67"/>
      <c r="L67"/>
      <c r="M67"/>
      <c r="N67"/>
      <c r="O67"/>
    </row>
    <row r="68" spans="1:15" s="3" customFormat="1">
      <c r="A68" s="15"/>
      <c r="B68" s="16" t="s">
        <v>63</v>
      </c>
      <c r="C68" s="18">
        <f t="shared" ref="C68:G68" si="3">SUM(C9:C67)</f>
        <v>1.0000000000009999</v>
      </c>
      <c r="D68" s="18">
        <v>69568865</v>
      </c>
      <c r="E68" s="18">
        <f t="shared" si="3"/>
        <v>1.0000000000009999</v>
      </c>
      <c r="F68" s="18">
        <v>40344958</v>
      </c>
      <c r="G68" s="18">
        <f>SUM(G9:G67)</f>
        <v>109913823</v>
      </c>
      <c r="H68"/>
      <c r="I68"/>
      <c r="J68"/>
      <c r="K68"/>
      <c r="L68"/>
      <c r="M68"/>
      <c r="N68"/>
      <c r="O68"/>
    </row>
    <row r="69" spans="1:15" s="3" customFormat="1">
      <c r="A69" s="11"/>
      <c r="B69" s="11"/>
      <c r="C69" s="11"/>
      <c r="D69" s="13"/>
      <c r="E69" s="11"/>
      <c r="F69" s="13"/>
      <c r="H69"/>
      <c r="I69"/>
      <c r="J69"/>
      <c r="K69"/>
      <c r="L69"/>
      <c r="M69"/>
      <c r="N69"/>
      <c r="O69"/>
    </row>
    <row r="70" spans="1:15" s="3" customFormat="1">
      <c r="A70" s="11"/>
      <c r="B70" s="11"/>
      <c r="C70" s="13"/>
      <c r="D70" s="13"/>
      <c r="E70" s="13"/>
      <c r="F70" s="13"/>
      <c r="G70" s="13"/>
      <c r="H70"/>
      <c r="I70"/>
      <c r="J70"/>
      <c r="K70"/>
      <c r="L70"/>
      <c r="M70"/>
      <c r="N70"/>
      <c r="O70"/>
    </row>
    <row r="71" spans="1:15">
      <c r="A71" s="19"/>
      <c r="B71" s="19"/>
      <c r="C71" s="19"/>
      <c r="D71" s="19"/>
      <c r="E71" s="19"/>
      <c r="F71" s="19"/>
      <c r="G71" s="34"/>
    </row>
    <row r="72" spans="1:15">
      <c r="D72" s="22"/>
      <c r="E72" s="22"/>
      <c r="F72" s="22"/>
      <c r="G72" s="111"/>
    </row>
    <row r="74" spans="1:15">
      <c r="D74" s="22"/>
      <c r="F74" s="22"/>
    </row>
    <row r="75" spans="1:15">
      <c r="D75" s="25"/>
    </row>
  </sheetData>
  <mergeCells count="9">
    <mergeCell ref="E7:F7"/>
    <mergeCell ref="G7:G8"/>
    <mergeCell ref="A1:G1"/>
    <mergeCell ref="A2:G2"/>
    <mergeCell ref="A3:G3"/>
    <mergeCell ref="A5:G5"/>
    <mergeCell ref="A7:A8"/>
    <mergeCell ref="B7:B8"/>
    <mergeCell ref="C7:D7"/>
  </mergeCells>
  <printOptions horizontalCentered="1" verticalCentered="1"/>
  <pageMargins left="0.74803149606299213" right="0.31496062992125984" top="0.19685039370078741" bottom="0.31496062992125984" header="0" footer="0"/>
  <pageSetup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19"/>
  <sheetViews>
    <sheetView showGridLines="0" tabSelected="1" zoomScaleNormal="100" workbookViewId="0">
      <selection sqref="A1:S1"/>
    </sheetView>
  </sheetViews>
  <sheetFormatPr baseColWidth="10" defaultRowHeight="15"/>
  <cols>
    <col min="1" max="1" width="6.85546875" style="1" customWidth="1"/>
    <col min="2" max="2" width="29.5703125" style="1" customWidth="1"/>
    <col min="3" max="3" width="12.85546875" style="35" customWidth="1"/>
    <col min="4" max="4" width="15.85546875" style="1" customWidth="1"/>
    <col min="5" max="5" width="12.85546875" style="1" customWidth="1"/>
    <col min="6" max="6" width="15.85546875" style="1" customWidth="1"/>
    <col min="7" max="7" width="12.85546875" style="1" customWidth="1"/>
    <col min="8" max="8" width="15.85546875" style="1" customWidth="1"/>
    <col min="9" max="9" width="12.85546875" style="1" hidden="1" customWidth="1"/>
    <col min="10" max="10" width="15.85546875" style="1" hidden="1" customWidth="1"/>
    <col min="11" max="11" width="12.85546875" style="1" hidden="1" customWidth="1"/>
    <col min="12" max="12" width="15.85546875" style="1" hidden="1" customWidth="1"/>
    <col min="13" max="13" width="17.140625" style="1" hidden="1" customWidth="1"/>
    <col min="14" max="14" width="12" style="1" bestFit="1" customWidth="1"/>
    <col min="15" max="15" width="13.85546875" bestFit="1" customWidth="1"/>
    <col min="16" max="16" width="12" bestFit="1" customWidth="1"/>
    <col min="17" max="18" width="14.7109375" customWidth="1"/>
    <col min="19" max="19" width="17" customWidth="1"/>
    <col min="20" max="20" width="10.85546875"/>
    <col min="21" max="227" width="10.85546875" style="1"/>
    <col min="228" max="228" width="6.85546875" style="1" customWidth="1"/>
    <col min="229" max="229" width="29.5703125" style="1" customWidth="1"/>
    <col min="230" max="230" width="16.140625" style="1" customWidth="1"/>
    <col min="231" max="231" width="12.140625" style="1" customWidth="1"/>
    <col min="232" max="232" width="21.42578125" style="1" customWidth="1"/>
    <col min="233" max="233" width="16" style="1" customWidth="1"/>
    <col min="234" max="234" width="15.85546875" style="1" customWidth="1"/>
    <col min="235" max="236" width="0" style="1" hidden="1" customWidth="1"/>
    <col min="237" max="483" width="10.85546875" style="1"/>
    <col min="484" max="484" width="6.85546875" style="1" customWidth="1"/>
    <col min="485" max="485" width="29.5703125" style="1" customWidth="1"/>
    <col min="486" max="486" width="16.140625" style="1" customWidth="1"/>
    <col min="487" max="487" width="12.140625" style="1" customWidth="1"/>
    <col min="488" max="488" width="21.42578125" style="1" customWidth="1"/>
    <col min="489" max="489" width="16" style="1" customWidth="1"/>
    <col min="490" max="490" width="15.85546875" style="1" customWidth="1"/>
    <col min="491" max="492" width="0" style="1" hidden="1" customWidth="1"/>
    <col min="493" max="739" width="10.85546875" style="1"/>
    <col min="740" max="740" width="6.85546875" style="1" customWidth="1"/>
    <col min="741" max="741" width="29.5703125" style="1" customWidth="1"/>
    <col min="742" max="742" width="16.140625" style="1" customWidth="1"/>
    <col min="743" max="743" width="12.140625" style="1" customWidth="1"/>
    <col min="744" max="744" width="21.42578125" style="1" customWidth="1"/>
    <col min="745" max="745" width="16" style="1" customWidth="1"/>
    <col min="746" max="746" width="15.85546875" style="1" customWidth="1"/>
    <col min="747" max="748" width="0" style="1" hidden="1" customWidth="1"/>
    <col min="749" max="995" width="10.85546875" style="1"/>
    <col min="996" max="996" width="6.85546875" style="1" customWidth="1"/>
    <col min="997" max="997" width="29.5703125" style="1" customWidth="1"/>
    <col min="998" max="998" width="16.140625" style="1" customWidth="1"/>
    <col min="999" max="999" width="12.140625" style="1" customWidth="1"/>
    <col min="1000" max="1000" width="21.42578125" style="1" customWidth="1"/>
    <col min="1001" max="1001" width="16" style="1" customWidth="1"/>
    <col min="1002" max="1002" width="15.85546875" style="1" customWidth="1"/>
    <col min="1003" max="1004" width="0" style="1" hidden="1" customWidth="1"/>
    <col min="1005" max="1251" width="10.85546875" style="1"/>
    <col min="1252" max="1252" width="6.85546875" style="1" customWidth="1"/>
    <col min="1253" max="1253" width="29.5703125" style="1" customWidth="1"/>
    <col min="1254" max="1254" width="16.140625" style="1" customWidth="1"/>
    <col min="1255" max="1255" width="12.140625" style="1" customWidth="1"/>
    <col min="1256" max="1256" width="21.42578125" style="1" customWidth="1"/>
    <col min="1257" max="1257" width="16" style="1" customWidth="1"/>
    <col min="1258" max="1258" width="15.85546875" style="1" customWidth="1"/>
    <col min="1259" max="1260" width="0" style="1" hidden="1" customWidth="1"/>
    <col min="1261" max="1507" width="10.85546875" style="1"/>
    <col min="1508" max="1508" width="6.85546875" style="1" customWidth="1"/>
    <col min="1509" max="1509" width="29.5703125" style="1" customWidth="1"/>
    <col min="1510" max="1510" width="16.140625" style="1" customWidth="1"/>
    <col min="1511" max="1511" width="12.140625" style="1" customWidth="1"/>
    <col min="1512" max="1512" width="21.42578125" style="1" customWidth="1"/>
    <col min="1513" max="1513" width="16" style="1" customWidth="1"/>
    <col min="1514" max="1514" width="15.85546875" style="1" customWidth="1"/>
    <col min="1515" max="1516" width="0" style="1" hidden="1" customWidth="1"/>
    <col min="1517" max="1763" width="10.85546875" style="1"/>
    <col min="1764" max="1764" width="6.85546875" style="1" customWidth="1"/>
    <col min="1765" max="1765" width="29.5703125" style="1" customWidth="1"/>
    <col min="1766" max="1766" width="16.140625" style="1" customWidth="1"/>
    <col min="1767" max="1767" width="12.140625" style="1" customWidth="1"/>
    <col min="1768" max="1768" width="21.42578125" style="1" customWidth="1"/>
    <col min="1769" max="1769" width="16" style="1" customWidth="1"/>
    <col min="1770" max="1770" width="15.85546875" style="1" customWidth="1"/>
    <col min="1771" max="1772" width="0" style="1" hidden="1" customWidth="1"/>
    <col min="1773" max="2019" width="10.85546875" style="1"/>
    <col min="2020" max="2020" width="6.85546875" style="1" customWidth="1"/>
    <col min="2021" max="2021" width="29.5703125" style="1" customWidth="1"/>
    <col min="2022" max="2022" width="16.140625" style="1" customWidth="1"/>
    <col min="2023" max="2023" width="12.140625" style="1" customWidth="1"/>
    <col min="2024" max="2024" width="21.42578125" style="1" customWidth="1"/>
    <col min="2025" max="2025" width="16" style="1" customWidth="1"/>
    <col min="2026" max="2026" width="15.85546875" style="1" customWidth="1"/>
    <col min="2027" max="2028" width="0" style="1" hidden="1" customWidth="1"/>
    <col min="2029" max="2275" width="10.85546875" style="1"/>
    <col min="2276" max="2276" width="6.85546875" style="1" customWidth="1"/>
    <col min="2277" max="2277" width="29.5703125" style="1" customWidth="1"/>
    <col min="2278" max="2278" width="16.140625" style="1" customWidth="1"/>
    <col min="2279" max="2279" width="12.140625" style="1" customWidth="1"/>
    <col min="2280" max="2280" width="21.42578125" style="1" customWidth="1"/>
    <col min="2281" max="2281" width="16" style="1" customWidth="1"/>
    <col min="2282" max="2282" width="15.85546875" style="1" customWidth="1"/>
    <col min="2283" max="2284" width="0" style="1" hidden="1" customWidth="1"/>
    <col min="2285" max="2531" width="10.85546875" style="1"/>
    <col min="2532" max="2532" width="6.85546875" style="1" customWidth="1"/>
    <col min="2533" max="2533" width="29.5703125" style="1" customWidth="1"/>
    <col min="2534" max="2534" width="16.140625" style="1" customWidth="1"/>
    <col min="2535" max="2535" width="12.140625" style="1" customWidth="1"/>
    <col min="2536" max="2536" width="21.42578125" style="1" customWidth="1"/>
    <col min="2537" max="2537" width="16" style="1" customWidth="1"/>
    <col min="2538" max="2538" width="15.85546875" style="1" customWidth="1"/>
    <col min="2539" max="2540" width="0" style="1" hidden="1" customWidth="1"/>
    <col min="2541" max="2787" width="10.85546875" style="1"/>
    <col min="2788" max="2788" width="6.85546875" style="1" customWidth="1"/>
    <col min="2789" max="2789" width="29.5703125" style="1" customWidth="1"/>
    <col min="2790" max="2790" width="16.140625" style="1" customWidth="1"/>
    <col min="2791" max="2791" width="12.140625" style="1" customWidth="1"/>
    <col min="2792" max="2792" width="21.42578125" style="1" customWidth="1"/>
    <col min="2793" max="2793" width="16" style="1" customWidth="1"/>
    <col min="2794" max="2794" width="15.85546875" style="1" customWidth="1"/>
    <col min="2795" max="2796" width="0" style="1" hidden="1" customWidth="1"/>
    <col min="2797" max="3043" width="10.85546875" style="1"/>
    <col min="3044" max="3044" width="6.85546875" style="1" customWidth="1"/>
    <col min="3045" max="3045" width="29.5703125" style="1" customWidth="1"/>
    <col min="3046" max="3046" width="16.140625" style="1" customWidth="1"/>
    <col min="3047" max="3047" width="12.140625" style="1" customWidth="1"/>
    <col min="3048" max="3048" width="21.42578125" style="1" customWidth="1"/>
    <col min="3049" max="3049" width="16" style="1" customWidth="1"/>
    <col min="3050" max="3050" width="15.85546875" style="1" customWidth="1"/>
    <col min="3051" max="3052" width="0" style="1" hidden="1" customWidth="1"/>
    <col min="3053" max="3299" width="10.85546875" style="1"/>
    <col min="3300" max="3300" width="6.85546875" style="1" customWidth="1"/>
    <col min="3301" max="3301" width="29.5703125" style="1" customWidth="1"/>
    <col min="3302" max="3302" width="16.140625" style="1" customWidth="1"/>
    <col min="3303" max="3303" width="12.140625" style="1" customWidth="1"/>
    <col min="3304" max="3304" width="21.42578125" style="1" customWidth="1"/>
    <col min="3305" max="3305" width="16" style="1" customWidth="1"/>
    <col min="3306" max="3306" width="15.85546875" style="1" customWidth="1"/>
    <col min="3307" max="3308" width="0" style="1" hidden="1" customWidth="1"/>
    <col min="3309" max="3555" width="10.85546875" style="1"/>
    <col min="3556" max="3556" width="6.85546875" style="1" customWidth="1"/>
    <col min="3557" max="3557" width="29.5703125" style="1" customWidth="1"/>
    <col min="3558" max="3558" width="16.140625" style="1" customWidth="1"/>
    <col min="3559" max="3559" width="12.140625" style="1" customWidth="1"/>
    <col min="3560" max="3560" width="21.42578125" style="1" customWidth="1"/>
    <col min="3561" max="3561" width="16" style="1" customWidth="1"/>
    <col min="3562" max="3562" width="15.85546875" style="1" customWidth="1"/>
    <col min="3563" max="3564" width="0" style="1" hidden="1" customWidth="1"/>
    <col min="3565" max="3811" width="10.85546875" style="1"/>
    <col min="3812" max="3812" width="6.85546875" style="1" customWidth="1"/>
    <col min="3813" max="3813" width="29.5703125" style="1" customWidth="1"/>
    <col min="3814" max="3814" width="16.140625" style="1" customWidth="1"/>
    <col min="3815" max="3815" width="12.140625" style="1" customWidth="1"/>
    <col min="3816" max="3816" width="21.42578125" style="1" customWidth="1"/>
    <col min="3817" max="3817" width="16" style="1" customWidth="1"/>
    <col min="3818" max="3818" width="15.85546875" style="1" customWidth="1"/>
    <col min="3819" max="3820" width="0" style="1" hidden="1" customWidth="1"/>
    <col min="3821" max="4067" width="10.85546875" style="1"/>
    <col min="4068" max="4068" width="6.85546875" style="1" customWidth="1"/>
    <col min="4069" max="4069" width="29.5703125" style="1" customWidth="1"/>
    <col min="4070" max="4070" width="16.140625" style="1" customWidth="1"/>
    <col min="4071" max="4071" width="12.140625" style="1" customWidth="1"/>
    <col min="4072" max="4072" width="21.42578125" style="1" customWidth="1"/>
    <col min="4073" max="4073" width="16" style="1" customWidth="1"/>
    <col min="4074" max="4074" width="15.85546875" style="1" customWidth="1"/>
    <col min="4075" max="4076" width="0" style="1" hidden="1" customWidth="1"/>
    <col min="4077" max="4323" width="10.85546875" style="1"/>
    <col min="4324" max="4324" width="6.85546875" style="1" customWidth="1"/>
    <col min="4325" max="4325" width="29.5703125" style="1" customWidth="1"/>
    <col min="4326" max="4326" width="16.140625" style="1" customWidth="1"/>
    <col min="4327" max="4327" width="12.140625" style="1" customWidth="1"/>
    <col min="4328" max="4328" width="21.42578125" style="1" customWidth="1"/>
    <col min="4329" max="4329" width="16" style="1" customWidth="1"/>
    <col min="4330" max="4330" width="15.85546875" style="1" customWidth="1"/>
    <col min="4331" max="4332" width="0" style="1" hidden="1" customWidth="1"/>
    <col min="4333" max="4579" width="10.85546875" style="1"/>
    <col min="4580" max="4580" width="6.85546875" style="1" customWidth="1"/>
    <col min="4581" max="4581" width="29.5703125" style="1" customWidth="1"/>
    <col min="4582" max="4582" width="16.140625" style="1" customWidth="1"/>
    <col min="4583" max="4583" width="12.140625" style="1" customWidth="1"/>
    <col min="4584" max="4584" width="21.42578125" style="1" customWidth="1"/>
    <col min="4585" max="4585" width="16" style="1" customWidth="1"/>
    <col min="4586" max="4586" width="15.85546875" style="1" customWidth="1"/>
    <col min="4587" max="4588" width="0" style="1" hidden="1" customWidth="1"/>
    <col min="4589" max="4835" width="10.85546875" style="1"/>
    <col min="4836" max="4836" width="6.85546875" style="1" customWidth="1"/>
    <col min="4837" max="4837" width="29.5703125" style="1" customWidth="1"/>
    <col min="4838" max="4838" width="16.140625" style="1" customWidth="1"/>
    <col min="4839" max="4839" width="12.140625" style="1" customWidth="1"/>
    <col min="4840" max="4840" width="21.42578125" style="1" customWidth="1"/>
    <col min="4841" max="4841" width="16" style="1" customWidth="1"/>
    <col min="4842" max="4842" width="15.85546875" style="1" customWidth="1"/>
    <col min="4843" max="4844" width="0" style="1" hidden="1" customWidth="1"/>
    <col min="4845" max="5091" width="10.85546875" style="1"/>
    <col min="5092" max="5092" width="6.85546875" style="1" customWidth="1"/>
    <col min="5093" max="5093" width="29.5703125" style="1" customWidth="1"/>
    <col min="5094" max="5094" width="16.140625" style="1" customWidth="1"/>
    <col min="5095" max="5095" width="12.140625" style="1" customWidth="1"/>
    <col min="5096" max="5096" width="21.42578125" style="1" customWidth="1"/>
    <col min="5097" max="5097" width="16" style="1" customWidth="1"/>
    <col min="5098" max="5098" width="15.85546875" style="1" customWidth="1"/>
    <col min="5099" max="5100" width="0" style="1" hidden="1" customWidth="1"/>
    <col min="5101" max="5347" width="10.85546875" style="1"/>
    <col min="5348" max="5348" width="6.85546875" style="1" customWidth="1"/>
    <col min="5349" max="5349" width="29.5703125" style="1" customWidth="1"/>
    <col min="5350" max="5350" width="16.140625" style="1" customWidth="1"/>
    <col min="5351" max="5351" width="12.140625" style="1" customWidth="1"/>
    <col min="5352" max="5352" width="21.42578125" style="1" customWidth="1"/>
    <col min="5353" max="5353" width="16" style="1" customWidth="1"/>
    <col min="5354" max="5354" width="15.85546875" style="1" customWidth="1"/>
    <col min="5355" max="5356" width="0" style="1" hidden="1" customWidth="1"/>
    <col min="5357" max="5603" width="10.85546875" style="1"/>
    <col min="5604" max="5604" width="6.85546875" style="1" customWidth="1"/>
    <col min="5605" max="5605" width="29.5703125" style="1" customWidth="1"/>
    <col min="5606" max="5606" width="16.140625" style="1" customWidth="1"/>
    <col min="5607" max="5607" width="12.140625" style="1" customWidth="1"/>
    <col min="5608" max="5608" width="21.42578125" style="1" customWidth="1"/>
    <col min="5609" max="5609" width="16" style="1" customWidth="1"/>
    <col min="5610" max="5610" width="15.85546875" style="1" customWidth="1"/>
    <col min="5611" max="5612" width="0" style="1" hidden="1" customWidth="1"/>
    <col min="5613" max="5859" width="10.85546875" style="1"/>
    <col min="5860" max="5860" width="6.85546875" style="1" customWidth="1"/>
    <col min="5861" max="5861" width="29.5703125" style="1" customWidth="1"/>
    <col min="5862" max="5862" width="16.140625" style="1" customWidth="1"/>
    <col min="5863" max="5863" width="12.140625" style="1" customWidth="1"/>
    <col min="5864" max="5864" width="21.42578125" style="1" customWidth="1"/>
    <col min="5865" max="5865" width="16" style="1" customWidth="1"/>
    <col min="5866" max="5866" width="15.85546875" style="1" customWidth="1"/>
    <col min="5867" max="5868" width="0" style="1" hidden="1" customWidth="1"/>
    <col min="5869" max="6115" width="10.85546875" style="1"/>
    <col min="6116" max="6116" width="6.85546875" style="1" customWidth="1"/>
    <col min="6117" max="6117" width="29.5703125" style="1" customWidth="1"/>
    <col min="6118" max="6118" width="16.140625" style="1" customWidth="1"/>
    <col min="6119" max="6119" width="12.140625" style="1" customWidth="1"/>
    <col min="6120" max="6120" width="21.42578125" style="1" customWidth="1"/>
    <col min="6121" max="6121" width="16" style="1" customWidth="1"/>
    <col min="6122" max="6122" width="15.85546875" style="1" customWidth="1"/>
    <col min="6123" max="6124" width="0" style="1" hidden="1" customWidth="1"/>
    <col min="6125" max="6371" width="10.85546875" style="1"/>
    <col min="6372" max="6372" width="6.85546875" style="1" customWidth="1"/>
    <col min="6373" max="6373" width="29.5703125" style="1" customWidth="1"/>
    <col min="6374" max="6374" width="16.140625" style="1" customWidth="1"/>
    <col min="6375" max="6375" width="12.140625" style="1" customWidth="1"/>
    <col min="6376" max="6376" width="21.42578125" style="1" customWidth="1"/>
    <col min="6377" max="6377" width="16" style="1" customWidth="1"/>
    <col min="6378" max="6378" width="15.85546875" style="1" customWidth="1"/>
    <col min="6379" max="6380" width="0" style="1" hidden="1" customWidth="1"/>
    <col min="6381" max="6627" width="10.85546875" style="1"/>
    <col min="6628" max="6628" width="6.85546875" style="1" customWidth="1"/>
    <col min="6629" max="6629" width="29.5703125" style="1" customWidth="1"/>
    <col min="6630" max="6630" width="16.140625" style="1" customWidth="1"/>
    <col min="6631" max="6631" width="12.140625" style="1" customWidth="1"/>
    <col min="6632" max="6632" width="21.42578125" style="1" customWidth="1"/>
    <col min="6633" max="6633" width="16" style="1" customWidth="1"/>
    <col min="6634" max="6634" width="15.85546875" style="1" customWidth="1"/>
    <col min="6635" max="6636" width="0" style="1" hidden="1" customWidth="1"/>
    <col min="6637" max="6883" width="10.85546875" style="1"/>
    <col min="6884" max="6884" width="6.85546875" style="1" customWidth="1"/>
    <col min="6885" max="6885" width="29.5703125" style="1" customWidth="1"/>
    <col min="6886" max="6886" width="16.140625" style="1" customWidth="1"/>
    <col min="6887" max="6887" width="12.140625" style="1" customWidth="1"/>
    <col min="6888" max="6888" width="21.42578125" style="1" customWidth="1"/>
    <col min="6889" max="6889" width="16" style="1" customWidth="1"/>
    <col min="6890" max="6890" width="15.85546875" style="1" customWidth="1"/>
    <col min="6891" max="6892" width="0" style="1" hidden="1" customWidth="1"/>
    <col min="6893" max="7139" width="10.85546875" style="1"/>
    <col min="7140" max="7140" width="6.85546875" style="1" customWidth="1"/>
    <col min="7141" max="7141" width="29.5703125" style="1" customWidth="1"/>
    <col min="7142" max="7142" width="16.140625" style="1" customWidth="1"/>
    <col min="7143" max="7143" width="12.140625" style="1" customWidth="1"/>
    <col min="7144" max="7144" width="21.42578125" style="1" customWidth="1"/>
    <col min="7145" max="7145" width="16" style="1" customWidth="1"/>
    <col min="7146" max="7146" width="15.85546875" style="1" customWidth="1"/>
    <col min="7147" max="7148" width="0" style="1" hidden="1" customWidth="1"/>
    <col min="7149" max="7395" width="10.85546875" style="1"/>
    <col min="7396" max="7396" width="6.85546875" style="1" customWidth="1"/>
    <col min="7397" max="7397" width="29.5703125" style="1" customWidth="1"/>
    <col min="7398" max="7398" width="16.140625" style="1" customWidth="1"/>
    <col min="7399" max="7399" width="12.140625" style="1" customWidth="1"/>
    <col min="7400" max="7400" width="21.42578125" style="1" customWidth="1"/>
    <col min="7401" max="7401" width="16" style="1" customWidth="1"/>
    <col min="7402" max="7402" width="15.85546875" style="1" customWidth="1"/>
    <col min="7403" max="7404" width="0" style="1" hidden="1" customWidth="1"/>
    <col min="7405" max="7651" width="10.85546875" style="1"/>
    <col min="7652" max="7652" width="6.85546875" style="1" customWidth="1"/>
    <col min="7653" max="7653" width="29.5703125" style="1" customWidth="1"/>
    <col min="7654" max="7654" width="16.140625" style="1" customWidth="1"/>
    <col min="7655" max="7655" width="12.140625" style="1" customWidth="1"/>
    <col min="7656" max="7656" width="21.42578125" style="1" customWidth="1"/>
    <col min="7657" max="7657" width="16" style="1" customWidth="1"/>
    <col min="7658" max="7658" width="15.85546875" style="1" customWidth="1"/>
    <col min="7659" max="7660" width="0" style="1" hidden="1" customWidth="1"/>
    <col min="7661" max="7907" width="10.85546875" style="1"/>
    <col min="7908" max="7908" width="6.85546875" style="1" customWidth="1"/>
    <col min="7909" max="7909" width="29.5703125" style="1" customWidth="1"/>
    <col min="7910" max="7910" width="16.140625" style="1" customWidth="1"/>
    <col min="7911" max="7911" width="12.140625" style="1" customWidth="1"/>
    <col min="7912" max="7912" width="21.42578125" style="1" customWidth="1"/>
    <col min="7913" max="7913" width="16" style="1" customWidth="1"/>
    <col min="7914" max="7914" width="15.85546875" style="1" customWidth="1"/>
    <col min="7915" max="7916" width="0" style="1" hidden="1" customWidth="1"/>
    <col min="7917" max="8163" width="10.85546875" style="1"/>
    <col min="8164" max="8164" width="6.85546875" style="1" customWidth="1"/>
    <col min="8165" max="8165" width="29.5703125" style="1" customWidth="1"/>
    <col min="8166" max="8166" width="16.140625" style="1" customWidth="1"/>
    <col min="8167" max="8167" width="12.140625" style="1" customWidth="1"/>
    <col min="8168" max="8168" width="21.42578125" style="1" customWidth="1"/>
    <col min="8169" max="8169" width="16" style="1" customWidth="1"/>
    <col min="8170" max="8170" width="15.85546875" style="1" customWidth="1"/>
    <col min="8171" max="8172" width="0" style="1" hidden="1" customWidth="1"/>
    <col min="8173" max="8419" width="10.85546875" style="1"/>
    <col min="8420" max="8420" width="6.85546875" style="1" customWidth="1"/>
    <col min="8421" max="8421" width="29.5703125" style="1" customWidth="1"/>
    <col min="8422" max="8422" width="16.140625" style="1" customWidth="1"/>
    <col min="8423" max="8423" width="12.140625" style="1" customWidth="1"/>
    <col min="8424" max="8424" width="21.42578125" style="1" customWidth="1"/>
    <col min="8425" max="8425" width="16" style="1" customWidth="1"/>
    <col min="8426" max="8426" width="15.85546875" style="1" customWidth="1"/>
    <col min="8427" max="8428" width="0" style="1" hidden="1" customWidth="1"/>
    <col min="8429" max="8675" width="10.85546875" style="1"/>
    <col min="8676" max="8676" width="6.85546875" style="1" customWidth="1"/>
    <col min="8677" max="8677" width="29.5703125" style="1" customWidth="1"/>
    <col min="8678" max="8678" width="16.140625" style="1" customWidth="1"/>
    <col min="8679" max="8679" width="12.140625" style="1" customWidth="1"/>
    <col min="8680" max="8680" width="21.42578125" style="1" customWidth="1"/>
    <col min="8681" max="8681" width="16" style="1" customWidth="1"/>
    <col min="8682" max="8682" width="15.85546875" style="1" customWidth="1"/>
    <col min="8683" max="8684" width="0" style="1" hidden="1" customWidth="1"/>
    <col min="8685" max="8931" width="10.85546875" style="1"/>
    <col min="8932" max="8932" width="6.85546875" style="1" customWidth="1"/>
    <col min="8933" max="8933" width="29.5703125" style="1" customWidth="1"/>
    <col min="8934" max="8934" width="16.140625" style="1" customWidth="1"/>
    <col min="8935" max="8935" width="12.140625" style="1" customWidth="1"/>
    <col min="8936" max="8936" width="21.42578125" style="1" customWidth="1"/>
    <col min="8937" max="8937" width="16" style="1" customWidth="1"/>
    <col min="8938" max="8938" width="15.85546875" style="1" customWidth="1"/>
    <col min="8939" max="8940" width="0" style="1" hidden="1" customWidth="1"/>
    <col min="8941" max="9187" width="10.85546875" style="1"/>
    <col min="9188" max="9188" width="6.85546875" style="1" customWidth="1"/>
    <col min="9189" max="9189" width="29.5703125" style="1" customWidth="1"/>
    <col min="9190" max="9190" width="16.140625" style="1" customWidth="1"/>
    <col min="9191" max="9191" width="12.140625" style="1" customWidth="1"/>
    <col min="9192" max="9192" width="21.42578125" style="1" customWidth="1"/>
    <col min="9193" max="9193" width="16" style="1" customWidth="1"/>
    <col min="9194" max="9194" width="15.85546875" style="1" customWidth="1"/>
    <col min="9195" max="9196" width="0" style="1" hidden="1" customWidth="1"/>
    <col min="9197" max="9443" width="10.85546875" style="1"/>
    <col min="9444" max="9444" width="6.85546875" style="1" customWidth="1"/>
    <col min="9445" max="9445" width="29.5703125" style="1" customWidth="1"/>
    <col min="9446" max="9446" width="16.140625" style="1" customWidth="1"/>
    <col min="9447" max="9447" width="12.140625" style="1" customWidth="1"/>
    <col min="9448" max="9448" width="21.42578125" style="1" customWidth="1"/>
    <col min="9449" max="9449" width="16" style="1" customWidth="1"/>
    <col min="9450" max="9450" width="15.85546875" style="1" customWidth="1"/>
    <col min="9451" max="9452" width="0" style="1" hidden="1" customWidth="1"/>
    <col min="9453" max="9699" width="10.85546875" style="1"/>
    <col min="9700" max="9700" width="6.85546875" style="1" customWidth="1"/>
    <col min="9701" max="9701" width="29.5703125" style="1" customWidth="1"/>
    <col min="9702" max="9702" width="16.140625" style="1" customWidth="1"/>
    <col min="9703" max="9703" width="12.140625" style="1" customWidth="1"/>
    <col min="9704" max="9704" width="21.42578125" style="1" customWidth="1"/>
    <col min="9705" max="9705" width="16" style="1" customWidth="1"/>
    <col min="9706" max="9706" width="15.85546875" style="1" customWidth="1"/>
    <col min="9707" max="9708" width="0" style="1" hidden="1" customWidth="1"/>
    <col min="9709" max="9955" width="10.85546875" style="1"/>
    <col min="9956" max="9956" width="6.85546875" style="1" customWidth="1"/>
    <col min="9957" max="9957" width="29.5703125" style="1" customWidth="1"/>
    <col min="9958" max="9958" width="16.140625" style="1" customWidth="1"/>
    <col min="9959" max="9959" width="12.140625" style="1" customWidth="1"/>
    <col min="9960" max="9960" width="21.42578125" style="1" customWidth="1"/>
    <col min="9961" max="9961" width="16" style="1" customWidth="1"/>
    <col min="9962" max="9962" width="15.85546875" style="1" customWidth="1"/>
    <col min="9963" max="9964" width="0" style="1" hidden="1" customWidth="1"/>
    <col min="9965" max="10211" width="10.85546875" style="1"/>
    <col min="10212" max="10212" width="6.85546875" style="1" customWidth="1"/>
    <col min="10213" max="10213" width="29.5703125" style="1" customWidth="1"/>
    <col min="10214" max="10214" width="16.140625" style="1" customWidth="1"/>
    <col min="10215" max="10215" width="12.140625" style="1" customWidth="1"/>
    <col min="10216" max="10216" width="21.42578125" style="1" customWidth="1"/>
    <col min="10217" max="10217" width="16" style="1" customWidth="1"/>
    <col min="10218" max="10218" width="15.85546875" style="1" customWidth="1"/>
    <col min="10219" max="10220" width="0" style="1" hidden="1" customWidth="1"/>
    <col min="10221" max="10467" width="10.85546875" style="1"/>
    <col min="10468" max="10468" width="6.85546875" style="1" customWidth="1"/>
    <col min="10469" max="10469" width="29.5703125" style="1" customWidth="1"/>
    <col min="10470" max="10470" width="16.140625" style="1" customWidth="1"/>
    <col min="10471" max="10471" width="12.140625" style="1" customWidth="1"/>
    <col min="10472" max="10472" width="21.42578125" style="1" customWidth="1"/>
    <col min="10473" max="10473" width="16" style="1" customWidth="1"/>
    <col min="10474" max="10474" width="15.85546875" style="1" customWidth="1"/>
    <col min="10475" max="10476" width="0" style="1" hidden="1" customWidth="1"/>
    <col min="10477" max="10723" width="10.85546875" style="1"/>
    <col min="10724" max="10724" width="6.85546875" style="1" customWidth="1"/>
    <col min="10725" max="10725" width="29.5703125" style="1" customWidth="1"/>
    <col min="10726" max="10726" width="16.140625" style="1" customWidth="1"/>
    <col min="10727" max="10727" width="12.140625" style="1" customWidth="1"/>
    <col min="10728" max="10728" width="21.42578125" style="1" customWidth="1"/>
    <col min="10729" max="10729" width="16" style="1" customWidth="1"/>
    <col min="10730" max="10730" width="15.85546875" style="1" customWidth="1"/>
    <col min="10731" max="10732" width="0" style="1" hidden="1" customWidth="1"/>
    <col min="10733" max="10979" width="10.85546875" style="1"/>
    <col min="10980" max="10980" width="6.85546875" style="1" customWidth="1"/>
    <col min="10981" max="10981" width="29.5703125" style="1" customWidth="1"/>
    <col min="10982" max="10982" width="16.140625" style="1" customWidth="1"/>
    <col min="10983" max="10983" width="12.140625" style="1" customWidth="1"/>
    <col min="10984" max="10984" width="21.42578125" style="1" customWidth="1"/>
    <col min="10985" max="10985" width="16" style="1" customWidth="1"/>
    <col min="10986" max="10986" width="15.85546875" style="1" customWidth="1"/>
    <col min="10987" max="10988" width="0" style="1" hidden="1" customWidth="1"/>
    <col min="10989" max="11235" width="10.85546875" style="1"/>
    <col min="11236" max="11236" width="6.85546875" style="1" customWidth="1"/>
    <col min="11237" max="11237" width="29.5703125" style="1" customWidth="1"/>
    <col min="11238" max="11238" width="16.140625" style="1" customWidth="1"/>
    <col min="11239" max="11239" width="12.140625" style="1" customWidth="1"/>
    <col min="11240" max="11240" width="21.42578125" style="1" customWidth="1"/>
    <col min="11241" max="11241" width="16" style="1" customWidth="1"/>
    <col min="11242" max="11242" width="15.85546875" style="1" customWidth="1"/>
    <col min="11243" max="11244" width="0" style="1" hidden="1" customWidth="1"/>
    <col min="11245" max="11491" width="10.85546875" style="1"/>
    <col min="11492" max="11492" width="6.85546875" style="1" customWidth="1"/>
    <col min="11493" max="11493" width="29.5703125" style="1" customWidth="1"/>
    <col min="11494" max="11494" width="16.140625" style="1" customWidth="1"/>
    <col min="11495" max="11495" width="12.140625" style="1" customWidth="1"/>
    <col min="11496" max="11496" width="21.42578125" style="1" customWidth="1"/>
    <col min="11497" max="11497" width="16" style="1" customWidth="1"/>
    <col min="11498" max="11498" width="15.85546875" style="1" customWidth="1"/>
    <col min="11499" max="11500" width="0" style="1" hidden="1" customWidth="1"/>
    <col min="11501" max="11747" width="10.85546875" style="1"/>
    <col min="11748" max="11748" width="6.85546875" style="1" customWidth="1"/>
    <col min="11749" max="11749" width="29.5703125" style="1" customWidth="1"/>
    <col min="11750" max="11750" width="16.140625" style="1" customWidth="1"/>
    <col min="11751" max="11751" width="12.140625" style="1" customWidth="1"/>
    <col min="11752" max="11752" width="21.42578125" style="1" customWidth="1"/>
    <col min="11753" max="11753" width="16" style="1" customWidth="1"/>
    <col min="11754" max="11754" width="15.85546875" style="1" customWidth="1"/>
    <col min="11755" max="11756" width="0" style="1" hidden="1" customWidth="1"/>
    <col min="11757" max="12003" width="10.85546875" style="1"/>
    <col min="12004" max="12004" width="6.85546875" style="1" customWidth="1"/>
    <col min="12005" max="12005" width="29.5703125" style="1" customWidth="1"/>
    <col min="12006" max="12006" width="16.140625" style="1" customWidth="1"/>
    <col min="12007" max="12007" width="12.140625" style="1" customWidth="1"/>
    <col min="12008" max="12008" width="21.42578125" style="1" customWidth="1"/>
    <col min="12009" max="12009" width="16" style="1" customWidth="1"/>
    <col min="12010" max="12010" width="15.85546875" style="1" customWidth="1"/>
    <col min="12011" max="12012" width="0" style="1" hidden="1" customWidth="1"/>
    <col min="12013" max="12259" width="10.85546875" style="1"/>
    <col min="12260" max="12260" width="6.85546875" style="1" customWidth="1"/>
    <col min="12261" max="12261" width="29.5703125" style="1" customWidth="1"/>
    <col min="12262" max="12262" width="16.140625" style="1" customWidth="1"/>
    <col min="12263" max="12263" width="12.140625" style="1" customWidth="1"/>
    <col min="12264" max="12264" width="21.42578125" style="1" customWidth="1"/>
    <col min="12265" max="12265" width="16" style="1" customWidth="1"/>
    <col min="12266" max="12266" width="15.85546875" style="1" customWidth="1"/>
    <col min="12267" max="12268" width="0" style="1" hidden="1" customWidth="1"/>
    <col min="12269" max="12515" width="10.85546875" style="1"/>
    <col min="12516" max="12516" width="6.85546875" style="1" customWidth="1"/>
    <col min="12517" max="12517" width="29.5703125" style="1" customWidth="1"/>
    <col min="12518" max="12518" width="16.140625" style="1" customWidth="1"/>
    <col min="12519" max="12519" width="12.140625" style="1" customWidth="1"/>
    <col min="12520" max="12520" width="21.42578125" style="1" customWidth="1"/>
    <col min="12521" max="12521" width="16" style="1" customWidth="1"/>
    <col min="12522" max="12522" width="15.85546875" style="1" customWidth="1"/>
    <col min="12523" max="12524" width="0" style="1" hidden="1" customWidth="1"/>
    <col min="12525" max="12771" width="10.85546875" style="1"/>
    <col min="12772" max="12772" width="6.85546875" style="1" customWidth="1"/>
    <col min="12773" max="12773" width="29.5703125" style="1" customWidth="1"/>
    <col min="12774" max="12774" width="16.140625" style="1" customWidth="1"/>
    <col min="12775" max="12775" width="12.140625" style="1" customWidth="1"/>
    <col min="12776" max="12776" width="21.42578125" style="1" customWidth="1"/>
    <col min="12777" max="12777" width="16" style="1" customWidth="1"/>
    <col min="12778" max="12778" width="15.85546875" style="1" customWidth="1"/>
    <col min="12779" max="12780" width="0" style="1" hidden="1" customWidth="1"/>
    <col min="12781" max="13027" width="10.85546875" style="1"/>
    <col min="13028" max="13028" width="6.85546875" style="1" customWidth="1"/>
    <col min="13029" max="13029" width="29.5703125" style="1" customWidth="1"/>
    <col min="13030" max="13030" width="16.140625" style="1" customWidth="1"/>
    <col min="13031" max="13031" width="12.140625" style="1" customWidth="1"/>
    <col min="13032" max="13032" width="21.42578125" style="1" customWidth="1"/>
    <col min="13033" max="13033" width="16" style="1" customWidth="1"/>
    <col min="13034" max="13034" width="15.85546875" style="1" customWidth="1"/>
    <col min="13035" max="13036" width="0" style="1" hidden="1" customWidth="1"/>
    <col min="13037" max="13283" width="10.85546875" style="1"/>
    <col min="13284" max="13284" width="6.85546875" style="1" customWidth="1"/>
    <col min="13285" max="13285" width="29.5703125" style="1" customWidth="1"/>
    <col min="13286" max="13286" width="16.140625" style="1" customWidth="1"/>
    <col min="13287" max="13287" width="12.140625" style="1" customWidth="1"/>
    <col min="13288" max="13288" width="21.42578125" style="1" customWidth="1"/>
    <col min="13289" max="13289" width="16" style="1" customWidth="1"/>
    <col min="13290" max="13290" width="15.85546875" style="1" customWidth="1"/>
    <col min="13291" max="13292" width="0" style="1" hidden="1" customWidth="1"/>
    <col min="13293" max="13539" width="10.85546875" style="1"/>
    <col min="13540" max="13540" width="6.85546875" style="1" customWidth="1"/>
    <col min="13541" max="13541" width="29.5703125" style="1" customWidth="1"/>
    <col min="13542" max="13542" width="16.140625" style="1" customWidth="1"/>
    <col min="13543" max="13543" width="12.140625" style="1" customWidth="1"/>
    <col min="13544" max="13544" width="21.42578125" style="1" customWidth="1"/>
    <col min="13545" max="13545" width="16" style="1" customWidth="1"/>
    <col min="13546" max="13546" width="15.85546875" style="1" customWidth="1"/>
    <col min="13547" max="13548" width="0" style="1" hidden="1" customWidth="1"/>
    <col min="13549" max="13795" width="10.85546875" style="1"/>
    <col min="13796" max="13796" width="6.85546875" style="1" customWidth="1"/>
    <col min="13797" max="13797" width="29.5703125" style="1" customWidth="1"/>
    <col min="13798" max="13798" width="16.140625" style="1" customWidth="1"/>
    <col min="13799" max="13799" width="12.140625" style="1" customWidth="1"/>
    <col min="13800" max="13800" width="21.42578125" style="1" customWidth="1"/>
    <col min="13801" max="13801" width="16" style="1" customWidth="1"/>
    <col min="13802" max="13802" width="15.85546875" style="1" customWidth="1"/>
    <col min="13803" max="13804" width="0" style="1" hidden="1" customWidth="1"/>
    <col min="13805" max="14051" width="10.85546875" style="1"/>
    <col min="14052" max="14052" width="6.85546875" style="1" customWidth="1"/>
    <col min="14053" max="14053" width="29.5703125" style="1" customWidth="1"/>
    <col min="14054" max="14054" width="16.140625" style="1" customWidth="1"/>
    <col min="14055" max="14055" width="12.140625" style="1" customWidth="1"/>
    <col min="14056" max="14056" width="21.42578125" style="1" customWidth="1"/>
    <col min="14057" max="14057" width="16" style="1" customWidth="1"/>
    <col min="14058" max="14058" width="15.85546875" style="1" customWidth="1"/>
    <col min="14059" max="14060" width="0" style="1" hidden="1" customWidth="1"/>
    <col min="14061" max="14307" width="10.85546875" style="1"/>
    <col min="14308" max="14308" width="6.85546875" style="1" customWidth="1"/>
    <col min="14309" max="14309" width="29.5703125" style="1" customWidth="1"/>
    <col min="14310" max="14310" width="16.140625" style="1" customWidth="1"/>
    <col min="14311" max="14311" width="12.140625" style="1" customWidth="1"/>
    <col min="14312" max="14312" width="21.42578125" style="1" customWidth="1"/>
    <col min="14313" max="14313" width="16" style="1" customWidth="1"/>
    <col min="14314" max="14314" width="15.85546875" style="1" customWidth="1"/>
    <col min="14315" max="14316" width="0" style="1" hidden="1" customWidth="1"/>
    <col min="14317" max="14563" width="10.85546875" style="1"/>
    <col min="14564" max="14564" width="6.85546875" style="1" customWidth="1"/>
    <col min="14565" max="14565" width="29.5703125" style="1" customWidth="1"/>
    <col min="14566" max="14566" width="16.140625" style="1" customWidth="1"/>
    <col min="14567" max="14567" width="12.140625" style="1" customWidth="1"/>
    <col min="14568" max="14568" width="21.42578125" style="1" customWidth="1"/>
    <col min="14569" max="14569" width="16" style="1" customWidth="1"/>
    <col min="14570" max="14570" width="15.85546875" style="1" customWidth="1"/>
    <col min="14571" max="14572" width="0" style="1" hidden="1" customWidth="1"/>
    <col min="14573" max="14819" width="10.85546875" style="1"/>
    <col min="14820" max="14820" width="6.85546875" style="1" customWidth="1"/>
    <col min="14821" max="14821" width="29.5703125" style="1" customWidth="1"/>
    <col min="14822" max="14822" width="16.140625" style="1" customWidth="1"/>
    <col min="14823" max="14823" width="12.140625" style="1" customWidth="1"/>
    <col min="14824" max="14824" width="21.42578125" style="1" customWidth="1"/>
    <col min="14825" max="14825" width="16" style="1" customWidth="1"/>
    <col min="14826" max="14826" width="15.85546875" style="1" customWidth="1"/>
    <col min="14827" max="14828" width="0" style="1" hidden="1" customWidth="1"/>
    <col min="14829" max="15075" width="10.85546875" style="1"/>
    <col min="15076" max="15076" width="6.85546875" style="1" customWidth="1"/>
    <col min="15077" max="15077" width="29.5703125" style="1" customWidth="1"/>
    <col min="15078" max="15078" width="16.140625" style="1" customWidth="1"/>
    <col min="15079" max="15079" width="12.140625" style="1" customWidth="1"/>
    <col min="15080" max="15080" width="21.42578125" style="1" customWidth="1"/>
    <col min="15081" max="15081" width="16" style="1" customWidth="1"/>
    <col min="15082" max="15082" width="15.85546875" style="1" customWidth="1"/>
    <col min="15083" max="15084" width="0" style="1" hidden="1" customWidth="1"/>
    <col min="15085" max="15331" width="10.85546875" style="1"/>
    <col min="15332" max="15332" width="6.85546875" style="1" customWidth="1"/>
    <col min="15333" max="15333" width="29.5703125" style="1" customWidth="1"/>
    <col min="15334" max="15334" width="16.140625" style="1" customWidth="1"/>
    <col min="15335" max="15335" width="12.140625" style="1" customWidth="1"/>
    <col min="15336" max="15336" width="21.42578125" style="1" customWidth="1"/>
    <col min="15337" max="15337" width="16" style="1" customWidth="1"/>
    <col min="15338" max="15338" width="15.85546875" style="1" customWidth="1"/>
    <col min="15339" max="15340" width="0" style="1" hidden="1" customWidth="1"/>
    <col min="15341" max="15587" width="10.85546875" style="1"/>
    <col min="15588" max="15588" width="6.85546875" style="1" customWidth="1"/>
    <col min="15589" max="15589" width="29.5703125" style="1" customWidth="1"/>
    <col min="15590" max="15590" width="16.140625" style="1" customWidth="1"/>
    <col min="15591" max="15591" width="12.140625" style="1" customWidth="1"/>
    <col min="15592" max="15592" width="21.42578125" style="1" customWidth="1"/>
    <col min="15593" max="15593" width="16" style="1" customWidth="1"/>
    <col min="15594" max="15594" width="15.85546875" style="1" customWidth="1"/>
    <col min="15595" max="15596" width="0" style="1" hidden="1" customWidth="1"/>
    <col min="15597" max="15843" width="10.85546875" style="1"/>
    <col min="15844" max="15844" width="6.85546875" style="1" customWidth="1"/>
    <col min="15845" max="15845" width="29.5703125" style="1" customWidth="1"/>
    <col min="15846" max="15846" width="16.140625" style="1" customWidth="1"/>
    <col min="15847" max="15847" width="12.140625" style="1" customWidth="1"/>
    <col min="15848" max="15848" width="21.42578125" style="1" customWidth="1"/>
    <col min="15849" max="15849" width="16" style="1" customWidth="1"/>
    <col min="15850" max="15850" width="15.85546875" style="1" customWidth="1"/>
    <col min="15851" max="15852" width="0" style="1" hidden="1" customWidth="1"/>
    <col min="15853" max="16099" width="10.85546875" style="1"/>
    <col min="16100" max="16100" width="6.85546875" style="1" customWidth="1"/>
    <col min="16101" max="16101" width="29.5703125" style="1" customWidth="1"/>
    <col min="16102" max="16102" width="16.140625" style="1" customWidth="1"/>
    <col min="16103" max="16103" width="12.140625" style="1" customWidth="1"/>
    <col min="16104" max="16104" width="21.42578125" style="1" customWidth="1"/>
    <col min="16105" max="16105" width="16" style="1" customWidth="1"/>
    <col min="16106" max="16106" width="15.85546875" style="1" customWidth="1"/>
    <col min="16107" max="16108" width="0" style="1" hidden="1" customWidth="1"/>
    <col min="16109" max="16379" width="10.85546875" style="1"/>
    <col min="16380" max="16384" width="10.85546875" style="1" customWidth="1"/>
  </cols>
  <sheetData>
    <row r="1" spans="1:22" ht="23.2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spans="1:22" ht="21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22" ht="18.75">
      <c r="A3" s="160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4" spans="1:22" ht="7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2" s="36" customFormat="1" ht="21" customHeight="1">
      <c r="A5" s="163" t="s">
        <v>174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/>
    </row>
    <row r="6" spans="1:22" s="58" customFormat="1" ht="7.5" customHeight="1">
      <c r="A6" s="164"/>
      <c r="B6" s="164"/>
      <c r="C6" s="164"/>
      <c r="D6" s="164"/>
      <c r="E6" s="164"/>
      <c r="F6" s="164"/>
      <c r="G6" s="164"/>
      <c r="H6" s="164"/>
      <c r="I6" s="57"/>
      <c r="J6" s="57"/>
      <c r="K6" s="57"/>
      <c r="L6" s="57"/>
      <c r="M6" s="57"/>
      <c r="O6" s="59"/>
      <c r="P6" s="59"/>
      <c r="Q6" s="59"/>
      <c r="R6" s="59"/>
      <c r="S6" s="59"/>
      <c r="T6" s="59"/>
    </row>
    <row r="7" spans="1:22" s="30" customFormat="1" ht="26.25" customHeight="1">
      <c r="A7" s="151" t="s">
        <v>77</v>
      </c>
      <c r="B7" s="151" t="s">
        <v>78</v>
      </c>
      <c r="C7" s="156" t="s">
        <v>79</v>
      </c>
      <c r="D7" s="157"/>
      <c r="E7" s="156" t="s">
        <v>81</v>
      </c>
      <c r="F7" s="157"/>
      <c r="G7" s="156" t="s">
        <v>82</v>
      </c>
      <c r="H7" s="157"/>
      <c r="I7" s="156" t="s">
        <v>83</v>
      </c>
      <c r="J7" s="157"/>
      <c r="K7" s="156" t="s">
        <v>84</v>
      </c>
      <c r="L7" s="157"/>
      <c r="M7" s="161" t="s">
        <v>89</v>
      </c>
      <c r="N7" s="156" t="s">
        <v>83</v>
      </c>
      <c r="O7" s="157"/>
      <c r="P7" s="156" t="s">
        <v>84</v>
      </c>
      <c r="Q7" s="157"/>
      <c r="R7" s="176" t="s">
        <v>100</v>
      </c>
      <c r="S7" s="161" t="s">
        <v>89</v>
      </c>
      <c r="T7"/>
    </row>
    <row r="8" spans="1:22" s="3" customFormat="1" ht="15" customHeight="1">
      <c r="A8" s="152"/>
      <c r="B8" s="152"/>
      <c r="C8" s="124" t="s">
        <v>85</v>
      </c>
      <c r="D8" s="125" t="s">
        <v>86</v>
      </c>
      <c r="E8" s="124" t="s">
        <v>85</v>
      </c>
      <c r="F8" s="125" t="s">
        <v>86</v>
      </c>
      <c r="G8" s="124" t="s">
        <v>85</v>
      </c>
      <c r="H8" s="125" t="s">
        <v>86</v>
      </c>
      <c r="I8" s="124" t="s">
        <v>85</v>
      </c>
      <c r="J8" s="125" t="s">
        <v>86</v>
      </c>
      <c r="K8" s="124" t="s">
        <v>85</v>
      </c>
      <c r="L8" s="125" t="s">
        <v>86</v>
      </c>
      <c r="M8" s="162"/>
      <c r="N8" s="124" t="s">
        <v>85</v>
      </c>
      <c r="O8" s="125" t="s">
        <v>86</v>
      </c>
      <c r="P8" s="124" t="s">
        <v>85</v>
      </c>
      <c r="Q8" s="125" t="s">
        <v>86</v>
      </c>
      <c r="R8" s="125" t="s">
        <v>161</v>
      </c>
      <c r="S8" s="162"/>
      <c r="T8"/>
    </row>
    <row r="9" spans="1:22" s="3" customFormat="1">
      <c r="A9" s="7">
        <v>301</v>
      </c>
      <c r="B9" s="8" t="s">
        <v>4</v>
      </c>
      <c r="C9" s="130">
        <v>4.8254690439999996E-3</v>
      </c>
      <c r="D9" s="10">
        <f>ROUND(D$68*$C9,0)</f>
        <v>536853</v>
      </c>
      <c r="E9" s="130">
        <v>4.8254690439999996E-3</v>
      </c>
      <c r="F9" s="10">
        <f>ROUND(F$68*$E9,0)</f>
        <v>7976</v>
      </c>
      <c r="G9" s="130">
        <v>4.8254690439999996E-3</v>
      </c>
      <c r="H9" s="10">
        <f>ROUND(H$68*$G9,0)</f>
        <v>3717</v>
      </c>
      <c r="I9" s="31">
        <v>0.48334904349999996</v>
      </c>
      <c r="J9" s="10">
        <v>17872</v>
      </c>
      <c r="K9" s="31">
        <v>0.48334904349999996</v>
      </c>
      <c r="L9" s="10">
        <v>705</v>
      </c>
      <c r="M9" s="10">
        <f>+L9+J9+H9+F9+D9</f>
        <v>567123</v>
      </c>
      <c r="N9" s="130">
        <v>4.8254690439999996E-3</v>
      </c>
      <c r="O9" s="10">
        <f>ROUND(O$68*$N9,0)</f>
        <v>21182</v>
      </c>
      <c r="P9" s="130">
        <v>4.8254690439999996E-3</v>
      </c>
      <c r="Q9" s="10">
        <f>ROUND(Q$68*$P9,0)</f>
        <v>743</v>
      </c>
      <c r="R9" s="10">
        <f>+D9+F9+H9+O9+Q9</f>
        <v>570471</v>
      </c>
      <c r="S9" s="10">
        <f>+'Concentrado general factor'!U9+'Concentrado factor población'!G9+'Concentrado FEF factor'!R9</f>
        <v>18759887</v>
      </c>
      <c r="T9"/>
      <c r="V9" s="136"/>
    </row>
    <row r="10" spans="1:22" s="3" customFormat="1">
      <c r="A10" s="7">
        <v>302</v>
      </c>
      <c r="B10" s="8" t="s">
        <v>5</v>
      </c>
      <c r="C10" s="130">
        <v>3.8954915390000001E-3</v>
      </c>
      <c r="D10" s="10">
        <f t="shared" ref="D10:D65" si="0">ROUND(D$68*$C10,0)</f>
        <v>433389</v>
      </c>
      <c r="E10" s="130">
        <v>3.8954915390000001E-3</v>
      </c>
      <c r="F10" s="10">
        <f t="shared" ref="F10:F65" si="1">ROUND(F$68*$E10,0)</f>
        <v>6439</v>
      </c>
      <c r="G10" s="130">
        <v>3.8954915390000001E-3</v>
      </c>
      <c r="H10" s="10">
        <f t="shared" ref="H10:H65" si="2">ROUND(H$68*$G10,0)</f>
        <v>3000</v>
      </c>
      <c r="I10" s="31">
        <v>0.39052480179999999</v>
      </c>
      <c r="J10" s="10">
        <v>14439</v>
      </c>
      <c r="K10" s="31">
        <v>0.39052480179999999</v>
      </c>
      <c r="L10" s="10">
        <v>569</v>
      </c>
      <c r="M10" s="10">
        <f t="shared" ref="M10:M66" si="3">+L10+J10+H10+F10+D10</f>
        <v>457836</v>
      </c>
      <c r="N10" s="130">
        <v>3.8954915390000001E-3</v>
      </c>
      <c r="O10" s="10">
        <f t="shared" ref="O10:O65" si="4">ROUND(O$68*$N10,0)</f>
        <v>17100</v>
      </c>
      <c r="P10" s="130">
        <v>3.8954915390000001E-3</v>
      </c>
      <c r="Q10" s="10">
        <f t="shared" ref="Q10:Q65" si="5">ROUND(Q$68*$P10,0)</f>
        <v>599</v>
      </c>
      <c r="R10" s="10">
        <f t="shared" ref="R10:R65" si="6">+D10+F10+H10+O10+Q10</f>
        <v>460527</v>
      </c>
      <c r="S10" s="10">
        <f>+'Concentrado general factor'!U10+'Concentrado factor población'!G10+'Concentrado FEF factor'!R10</f>
        <v>15136870</v>
      </c>
      <c r="T10"/>
      <c r="V10" s="136"/>
    </row>
    <row r="11" spans="1:22" s="3" customFormat="1">
      <c r="A11" s="7">
        <v>303</v>
      </c>
      <c r="B11" s="8" t="s">
        <v>6</v>
      </c>
      <c r="C11" s="130">
        <v>3.2123560139999999E-3</v>
      </c>
      <c r="D11" s="10">
        <f t="shared" si="0"/>
        <v>357387</v>
      </c>
      <c r="E11" s="130">
        <v>3.2123560139999999E-3</v>
      </c>
      <c r="F11" s="10">
        <f t="shared" si="1"/>
        <v>5310</v>
      </c>
      <c r="G11" s="130">
        <v>3.2123560139999999E-3</v>
      </c>
      <c r="H11" s="10">
        <f t="shared" si="2"/>
        <v>2474</v>
      </c>
      <c r="I11" s="31">
        <v>0.32187011209999999</v>
      </c>
      <c r="J11" s="10">
        <v>11901</v>
      </c>
      <c r="K11" s="31">
        <v>0.32187011209999999</v>
      </c>
      <c r="L11" s="10">
        <v>469</v>
      </c>
      <c r="M11" s="10">
        <f t="shared" si="3"/>
        <v>377541</v>
      </c>
      <c r="N11" s="130">
        <v>3.2123560139999999E-3</v>
      </c>
      <c r="O11" s="10">
        <f t="shared" si="4"/>
        <v>14101</v>
      </c>
      <c r="P11" s="130">
        <v>3.2123560139999999E-3</v>
      </c>
      <c r="Q11" s="10">
        <f t="shared" si="5"/>
        <v>494</v>
      </c>
      <c r="R11" s="10">
        <f t="shared" si="6"/>
        <v>379766</v>
      </c>
      <c r="S11" s="10">
        <f>+'Concentrado general factor'!U11+'Concentrado factor población'!G11+'Concentrado FEF factor'!R11</f>
        <v>12360529</v>
      </c>
      <c r="T11"/>
      <c r="V11" s="136"/>
    </row>
    <row r="12" spans="1:22" s="3" customFormat="1">
      <c r="A12" s="7">
        <v>304</v>
      </c>
      <c r="B12" s="8" t="s">
        <v>7</v>
      </c>
      <c r="C12" s="130">
        <v>3.6646332970000002E-3</v>
      </c>
      <c r="D12" s="10">
        <f t="shared" si="0"/>
        <v>407705</v>
      </c>
      <c r="E12" s="130">
        <v>3.6646332970000002E-3</v>
      </c>
      <c r="F12" s="10">
        <f t="shared" si="1"/>
        <v>6057</v>
      </c>
      <c r="G12" s="130">
        <v>3.6646332970000002E-3</v>
      </c>
      <c r="H12" s="10">
        <f t="shared" si="2"/>
        <v>2823</v>
      </c>
      <c r="I12" s="31">
        <v>0.3671765884</v>
      </c>
      <c r="J12" s="10">
        <v>13576</v>
      </c>
      <c r="K12" s="31">
        <v>0.3671765884</v>
      </c>
      <c r="L12" s="10">
        <v>535</v>
      </c>
      <c r="M12" s="10">
        <f t="shared" si="3"/>
        <v>430696</v>
      </c>
      <c r="N12" s="130">
        <v>3.6646332970000002E-3</v>
      </c>
      <c r="O12" s="10">
        <f t="shared" si="4"/>
        <v>16086</v>
      </c>
      <c r="P12" s="130">
        <v>3.6646332970000002E-3</v>
      </c>
      <c r="Q12" s="10">
        <f t="shared" si="5"/>
        <v>564</v>
      </c>
      <c r="R12" s="10">
        <f t="shared" si="6"/>
        <v>433235</v>
      </c>
      <c r="S12" s="10">
        <f>+'Concentrado general factor'!U12+'Concentrado factor población'!G12+'Concentrado FEF factor'!R12</f>
        <v>14229236</v>
      </c>
      <c r="T12"/>
      <c r="V12" s="136"/>
    </row>
    <row r="13" spans="1:22" s="3" customFormat="1">
      <c r="A13" s="7">
        <v>305</v>
      </c>
      <c r="B13" s="8" t="s">
        <v>8</v>
      </c>
      <c r="C13" s="130">
        <v>2.7817893675E-2</v>
      </c>
      <c r="D13" s="10">
        <f t="shared" si="0"/>
        <v>3094852</v>
      </c>
      <c r="E13" s="130">
        <v>2.7817893675E-2</v>
      </c>
      <c r="F13" s="10">
        <f t="shared" si="1"/>
        <v>45979</v>
      </c>
      <c r="G13" s="130">
        <v>2.7817893675E-2</v>
      </c>
      <c r="H13" s="10">
        <f t="shared" si="2"/>
        <v>21427</v>
      </c>
      <c r="I13" s="31">
        <v>2.7758118788999999</v>
      </c>
      <c r="J13" s="10">
        <v>102634</v>
      </c>
      <c r="K13" s="31">
        <v>2.7758118788999999</v>
      </c>
      <c r="L13" s="10">
        <v>4046</v>
      </c>
      <c r="M13" s="10">
        <f t="shared" si="3"/>
        <v>3268938</v>
      </c>
      <c r="N13" s="130">
        <v>2.7817893675E-2</v>
      </c>
      <c r="O13" s="10">
        <f t="shared" si="4"/>
        <v>122108</v>
      </c>
      <c r="P13" s="130">
        <v>2.7817893675E-2</v>
      </c>
      <c r="Q13" s="10">
        <f t="shared" si="5"/>
        <v>4281</v>
      </c>
      <c r="R13" s="10">
        <f t="shared" si="6"/>
        <v>3288647</v>
      </c>
      <c r="S13" s="10">
        <f>+'Concentrado general factor'!U13+'Concentrado factor población'!G13+'Concentrado FEF factor'!R13</f>
        <v>108802420</v>
      </c>
      <c r="T13"/>
      <c r="V13" s="136"/>
    </row>
    <row r="14" spans="1:22" s="3" customFormat="1">
      <c r="A14" s="7">
        <v>306</v>
      </c>
      <c r="B14" s="8" t="s">
        <v>9</v>
      </c>
      <c r="C14" s="130">
        <v>5.1250816429999997E-3</v>
      </c>
      <c r="D14" s="10">
        <f t="shared" si="0"/>
        <v>570186</v>
      </c>
      <c r="E14" s="130">
        <v>5.1250816429999997E-3</v>
      </c>
      <c r="F14" s="10">
        <f t="shared" si="1"/>
        <v>8471</v>
      </c>
      <c r="G14" s="130">
        <v>5.1250816429999997E-3</v>
      </c>
      <c r="H14" s="10">
        <f t="shared" si="2"/>
        <v>3948</v>
      </c>
      <c r="I14" s="31">
        <v>0.51401318579999999</v>
      </c>
      <c r="J14" s="10">
        <v>19005</v>
      </c>
      <c r="K14" s="31">
        <v>0.51401318579999999</v>
      </c>
      <c r="L14" s="10">
        <v>749</v>
      </c>
      <c r="M14" s="10">
        <f t="shared" si="3"/>
        <v>602359</v>
      </c>
      <c r="N14" s="130">
        <v>5.1250816429999997E-3</v>
      </c>
      <c r="O14" s="10">
        <f t="shared" si="4"/>
        <v>22497</v>
      </c>
      <c r="P14" s="130">
        <v>5.1250816429999997E-3</v>
      </c>
      <c r="Q14" s="10">
        <f t="shared" si="5"/>
        <v>789</v>
      </c>
      <c r="R14" s="10">
        <f t="shared" si="6"/>
        <v>605891</v>
      </c>
      <c r="S14" s="10">
        <f>+'Concentrado general factor'!U14+'Concentrado factor población'!G14+'Concentrado FEF factor'!R14</f>
        <v>20033526</v>
      </c>
      <c r="T14"/>
      <c r="V14" s="136"/>
    </row>
    <row r="15" spans="1:22" s="3" customFormat="1">
      <c r="A15" s="7">
        <v>307</v>
      </c>
      <c r="B15" s="8" t="s">
        <v>10</v>
      </c>
      <c r="C15" s="130">
        <v>1.0220642090000001E-2</v>
      </c>
      <c r="D15" s="10">
        <f t="shared" si="0"/>
        <v>1137087</v>
      </c>
      <c r="E15" s="130">
        <v>1.0220642090000001E-2</v>
      </c>
      <c r="F15" s="10">
        <f t="shared" si="1"/>
        <v>16893</v>
      </c>
      <c r="G15" s="130">
        <v>1.0220642090000001E-2</v>
      </c>
      <c r="H15" s="10">
        <f t="shared" si="2"/>
        <v>7872</v>
      </c>
      <c r="I15" s="31">
        <v>1.0237271745000001</v>
      </c>
      <c r="J15" s="10">
        <v>37852</v>
      </c>
      <c r="K15" s="31">
        <v>1.0237271745000001</v>
      </c>
      <c r="L15" s="10">
        <v>1492</v>
      </c>
      <c r="M15" s="10">
        <f t="shared" si="3"/>
        <v>1201196</v>
      </c>
      <c r="N15" s="130">
        <v>1.0220642090000001E-2</v>
      </c>
      <c r="O15" s="10">
        <f t="shared" si="4"/>
        <v>44864</v>
      </c>
      <c r="P15" s="130">
        <v>1.0220642090000001E-2</v>
      </c>
      <c r="Q15" s="10">
        <f t="shared" si="5"/>
        <v>1573</v>
      </c>
      <c r="R15" s="10">
        <f t="shared" si="6"/>
        <v>1208289</v>
      </c>
      <c r="S15" s="10">
        <f>+'Concentrado general factor'!U15+'Concentrado factor población'!G15+'Concentrado FEF factor'!R15</f>
        <v>39657078</v>
      </c>
      <c r="T15"/>
      <c r="V15" s="136"/>
    </row>
    <row r="16" spans="1:22" s="3" customFormat="1">
      <c r="A16" s="7">
        <v>308</v>
      </c>
      <c r="B16" s="8" t="s">
        <v>11</v>
      </c>
      <c r="C16" s="130">
        <v>6.6320160990000002E-3</v>
      </c>
      <c r="D16" s="10">
        <f t="shared" si="0"/>
        <v>737838</v>
      </c>
      <c r="E16" s="130">
        <v>6.6320160990000002E-3</v>
      </c>
      <c r="F16" s="10">
        <f t="shared" si="1"/>
        <v>10962</v>
      </c>
      <c r="G16" s="130">
        <v>6.6320160990000002E-3</v>
      </c>
      <c r="H16" s="10">
        <f t="shared" si="2"/>
        <v>5108</v>
      </c>
      <c r="I16" s="31">
        <v>0.66463386869999996</v>
      </c>
      <c r="J16" s="10">
        <v>24575</v>
      </c>
      <c r="K16" s="31">
        <v>0.66463386869999996</v>
      </c>
      <c r="L16" s="10">
        <v>969</v>
      </c>
      <c r="M16" s="10">
        <f t="shared" si="3"/>
        <v>779452</v>
      </c>
      <c r="N16" s="130">
        <v>6.6320160990000002E-3</v>
      </c>
      <c r="O16" s="10">
        <f t="shared" si="4"/>
        <v>29112</v>
      </c>
      <c r="P16" s="130">
        <v>6.6320160990000002E-3</v>
      </c>
      <c r="Q16" s="10">
        <f t="shared" si="5"/>
        <v>1021</v>
      </c>
      <c r="R16" s="10">
        <f t="shared" si="6"/>
        <v>784041</v>
      </c>
      <c r="S16" s="10">
        <f>+'Concentrado general factor'!U16+'Concentrado factor población'!G16+'Concentrado FEF factor'!R16</f>
        <v>26112633</v>
      </c>
      <c r="T16"/>
      <c r="V16" s="136"/>
    </row>
    <row r="17" spans="1:22" s="3" customFormat="1">
      <c r="A17" s="7">
        <v>309</v>
      </c>
      <c r="B17" s="8" t="s">
        <v>12</v>
      </c>
      <c r="C17" s="130">
        <v>1.0760277295999999E-2</v>
      </c>
      <c r="D17" s="10">
        <f t="shared" si="0"/>
        <v>1197124</v>
      </c>
      <c r="E17" s="130">
        <v>1.0760277295999999E-2</v>
      </c>
      <c r="F17" s="10">
        <f t="shared" si="1"/>
        <v>17785</v>
      </c>
      <c r="G17" s="130">
        <v>1.0760277295999999E-2</v>
      </c>
      <c r="H17" s="10">
        <f t="shared" si="2"/>
        <v>8288</v>
      </c>
      <c r="I17" s="31">
        <v>1.0762272283000001</v>
      </c>
      <c r="J17" s="10">
        <v>39793</v>
      </c>
      <c r="K17" s="31">
        <v>1.0762272283000001</v>
      </c>
      <c r="L17" s="10">
        <v>1569</v>
      </c>
      <c r="M17" s="10">
        <f t="shared" si="3"/>
        <v>1264559</v>
      </c>
      <c r="N17" s="130">
        <v>1.0760277295999999E-2</v>
      </c>
      <c r="O17" s="10">
        <f t="shared" si="4"/>
        <v>47233</v>
      </c>
      <c r="P17" s="130">
        <v>1.0760277295999999E-2</v>
      </c>
      <c r="Q17" s="10">
        <f t="shared" si="5"/>
        <v>1656</v>
      </c>
      <c r="R17" s="10">
        <f t="shared" si="6"/>
        <v>1272086</v>
      </c>
      <c r="S17" s="10">
        <f>+'Concentrado general factor'!U17+'Concentrado factor población'!G17+'Concentrado FEF factor'!R17</f>
        <v>41570091</v>
      </c>
      <c r="T17"/>
      <c r="V17" s="136"/>
    </row>
    <row r="18" spans="1:22" s="3" customFormat="1">
      <c r="A18" s="7">
        <v>310</v>
      </c>
      <c r="B18" s="8" t="s">
        <v>13</v>
      </c>
      <c r="C18" s="130">
        <v>2.4675606370000002E-3</v>
      </c>
      <c r="D18" s="10">
        <f t="shared" si="0"/>
        <v>274526</v>
      </c>
      <c r="E18" s="130">
        <v>2.4675606370000002E-3</v>
      </c>
      <c r="F18" s="10">
        <f t="shared" si="1"/>
        <v>4079</v>
      </c>
      <c r="G18" s="130">
        <v>2.4675606370000002E-3</v>
      </c>
      <c r="H18" s="10">
        <f t="shared" si="2"/>
        <v>1901</v>
      </c>
      <c r="I18" s="31">
        <v>0.2473799132</v>
      </c>
      <c r="J18" s="10">
        <v>9147</v>
      </c>
      <c r="K18" s="31">
        <v>0.2473799132</v>
      </c>
      <c r="L18" s="10">
        <v>361</v>
      </c>
      <c r="M18" s="10">
        <f t="shared" si="3"/>
        <v>290014</v>
      </c>
      <c r="N18" s="130">
        <v>2.4675606370000002E-3</v>
      </c>
      <c r="O18" s="10">
        <f t="shared" si="4"/>
        <v>10832</v>
      </c>
      <c r="P18" s="130">
        <v>2.4675606370000002E-3</v>
      </c>
      <c r="Q18" s="10">
        <f t="shared" si="5"/>
        <v>380</v>
      </c>
      <c r="R18" s="10">
        <f t="shared" si="6"/>
        <v>291718</v>
      </c>
      <c r="S18" s="10">
        <f>+'Concentrado general factor'!U18+'Concentrado factor población'!G18+'Concentrado FEF factor'!R18</f>
        <v>9483177</v>
      </c>
      <c r="T18"/>
      <c r="V18" s="136"/>
    </row>
    <row r="19" spans="1:22" s="3" customFormat="1">
      <c r="A19" s="7">
        <v>311</v>
      </c>
      <c r="B19" s="8" t="s">
        <v>14</v>
      </c>
      <c r="C19" s="130">
        <v>2.7520599120000001E-3</v>
      </c>
      <c r="D19" s="10">
        <f t="shared" si="0"/>
        <v>306178</v>
      </c>
      <c r="E19" s="130">
        <v>2.7520599120000001E-3</v>
      </c>
      <c r="F19" s="10">
        <f t="shared" si="1"/>
        <v>4549</v>
      </c>
      <c r="G19" s="130">
        <v>2.7520599120000001E-3</v>
      </c>
      <c r="H19" s="10">
        <f t="shared" si="2"/>
        <v>2120</v>
      </c>
      <c r="I19" s="31">
        <v>0.27608525090000002</v>
      </c>
      <c r="J19" s="10">
        <v>10208</v>
      </c>
      <c r="K19" s="31">
        <v>0.27608525090000002</v>
      </c>
      <c r="L19" s="10">
        <v>402</v>
      </c>
      <c r="M19" s="10">
        <f t="shared" si="3"/>
        <v>323457</v>
      </c>
      <c r="N19" s="130">
        <v>2.7520599120000001E-3</v>
      </c>
      <c r="O19" s="10">
        <f t="shared" si="4"/>
        <v>12080</v>
      </c>
      <c r="P19" s="130">
        <v>2.7520599120000001E-3</v>
      </c>
      <c r="Q19" s="10">
        <f t="shared" si="5"/>
        <v>423</v>
      </c>
      <c r="R19" s="10">
        <f t="shared" si="6"/>
        <v>325350</v>
      </c>
      <c r="S19" s="10">
        <f>+'Concentrado general factor'!U19+'Concentrado factor población'!G19+'Concentrado FEF factor'!R19</f>
        <v>10627226</v>
      </c>
      <c r="T19"/>
      <c r="V19" s="136"/>
    </row>
    <row r="20" spans="1:22" s="3" customFormat="1">
      <c r="A20" s="7">
        <v>312</v>
      </c>
      <c r="B20" s="8" t="s">
        <v>15</v>
      </c>
      <c r="C20" s="130">
        <v>0.117905698568</v>
      </c>
      <c r="D20" s="10">
        <f t="shared" si="0"/>
        <v>13117482</v>
      </c>
      <c r="E20" s="130">
        <v>0.117905698568</v>
      </c>
      <c r="F20" s="10">
        <f t="shared" si="1"/>
        <v>194881</v>
      </c>
      <c r="G20" s="130">
        <v>0.117905698568</v>
      </c>
      <c r="H20" s="10">
        <f t="shared" si="2"/>
        <v>90816</v>
      </c>
      <c r="I20" s="31">
        <v>11.7875922975</v>
      </c>
      <c r="J20" s="10">
        <v>435838</v>
      </c>
      <c r="K20" s="31">
        <v>11.7875922975</v>
      </c>
      <c r="L20" s="10">
        <v>17183</v>
      </c>
      <c r="M20" s="10">
        <f t="shared" si="3"/>
        <v>13856200</v>
      </c>
      <c r="N20" s="130">
        <v>0.117905698568</v>
      </c>
      <c r="O20" s="10">
        <f t="shared" si="4"/>
        <v>517554</v>
      </c>
      <c r="P20" s="130">
        <v>0.117905698568</v>
      </c>
      <c r="Q20" s="10">
        <f t="shared" si="5"/>
        <v>18144</v>
      </c>
      <c r="R20" s="10">
        <f t="shared" si="6"/>
        <v>13938877</v>
      </c>
      <c r="S20" s="10">
        <f>+'Concentrado general factor'!U20+'Concentrado factor población'!G20+'Concentrado FEF factor'!R20</f>
        <v>464313726</v>
      </c>
      <c r="T20"/>
      <c r="V20" s="136"/>
    </row>
    <row r="21" spans="1:22" s="3" customFormat="1">
      <c r="A21" s="7">
        <v>313</v>
      </c>
      <c r="B21" s="8" t="s">
        <v>16</v>
      </c>
      <c r="C21" s="130">
        <v>5.968991297E-3</v>
      </c>
      <c r="D21" s="10">
        <f t="shared" si="0"/>
        <v>664074</v>
      </c>
      <c r="E21" s="130">
        <v>5.968991297E-3</v>
      </c>
      <c r="F21" s="10">
        <f t="shared" si="1"/>
        <v>9866</v>
      </c>
      <c r="G21" s="130">
        <v>5.968991297E-3</v>
      </c>
      <c r="H21" s="10">
        <f t="shared" si="2"/>
        <v>4598</v>
      </c>
      <c r="I21" s="31">
        <v>0.59852467139999999</v>
      </c>
      <c r="J21" s="10">
        <v>22130</v>
      </c>
      <c r="K21" s="31">
        <v>0.59852467139999999</v>
      </c>
      <c r="L21" s="10">
        <v>872</v>
      </c>
      <c r="M21" s="10">
        <f t="shared" si="3"/>
        <v>701540</v>
      </c>
      <c r="N21" s="130">
        <v>5.968991297E-3</v>
      </c>
      <c r="O21" s="10">
        <f t="shared" si="4"/>
        <v>26201</v>
      </c>
      <c r="P21" s="130">
        <v>5.968991297E-3</v>
      </c>
      <c r="Q21" s="10">
        <f t="shared" si="5"/>
        <v>919</v>
      </c>
      <c r="R21" s="10">
        <f t="shared" si="6"/>
        <v>705658</v>
      </c>
      <c r="S21" s="10">
        <f>+'Concentrado general factor'!U21+'Concentrado factor población'!G21+'Concentrado FEF factor'!R21</f>
        <v>23234301</v>
      </c>
      <c r="T21"/>
      <c r="V21" s="136"/>
    </row>
    <row r="22" spans="1:22" s="3" customFormat="1">
      <c r="A22" s="7">
        <v>314</v>
      </c>
      <c r="B22" s="8" t="s">
        <v>17</v>
      </c>
      <c r="C22" s="130">
        <v>4.3365514790000004E-3</v>
      </c>
      <c r="D22" s="10">
        <f t="shared" si="0"/>
        <v>482459</v>
      </c>
      <c r="E22" s="130">
        <v>4.3365514790000004E-3</v>
      </c>
      <c r="F22" s="10">
        <f t="shared" si="1"/>
        <v>7168</v>
      </c>
      <c r="G22" s="130">
        <v>4.3365514790000004E-3</v>
      </c>
      <c r="H22" s="10">
        <f t="shared" si="2"/>
        <v>3340</v>
      </c>
      <c r="I22" s="31">
        <v>0.43396197380000001</v>
      </c>
      <c r="J22" s="10">
        <v>16046</v>
      </c>
      <c r="K22" s="31">
        <v>0.43396197380000001</v>
      </c>
      <c r="L22" s="10">
        <v>633</v>
      </c>
      <c r="M22" s="10">
        <f t="shared" si="3"/>
        <v>509646</v>
      </c>
      <c r="N22" s="130">
        <v>4.3365514790000004E-3</v>
      </c>
      <c r="O22" s="10">
        <f t="shared" si="4"/>
        <v>19036</v>
      </c>
      <c r="P22" s="130">
        <v>4.3365514790000004E-3</v>
      </c>
      <c r="Q22" s="10">
        <f t="shared" si="5"/>
        <v>667</v>
      </c>
      <c r="R22" s="10">
        <f t="shared" si="6"/>
        <v>512670</v>
      </c>
      <c r="S22" s="10">
        <f>+'Concentrado general factor'!U22+'Concentrado factor población'!G22+'Concentrado FEF factor'!R22</f>
        <v>16928126</v>
      </c>
      <c r="T22"/>
      <c r="V22" s="136"/>
    </row>
    <row r="23" spans="1:22" s="3" customFormat="1">
      <c r="A23" s="7">
        <v>315</v>
      </c>
      <c r="B23" s="8" t="s">
        <v>18</v>
      </c>
      <c r="C23" s="130">
        <v>1.6738603841E-2</v>
      </c>
      <c r="D23" s="10">
        <f t="shared" si="0"/>
        <v>1862237</v>
      </c>
      <c r="E23" s="130">
        <v>1.6738603841E-2</v>
      </c>
      <c r="F23" s="10">
        <f t="shared" si="1"/>
        <v>27667</v>
      </c>
      <c r="G23" s="130">
        <v>1.6738603841E-2</v>
      </c>
      <c r="H23" s="10">
        <f t="shared" si="2"/>
        <v>12893</v>
      </c>
      <c r="I23" s="31">
        <v>1.6786099228999998</v>
      </c>
      <c r="J23" s="10">
        <v>62066</v>
      </c>
      <c r="K23" s="31">
        <v>1.6786099228999998</v>
      </c>
      <c r="L23" s="10">
        <v>2447</v>
      </c>
      <c r="M23" s="10">
        <f t="shared" si="3"/>
        <v>1967310</v>
      </c>
      <c r="N23" s="130">
        <v>1.6738603841E-2</v>
      </c>
      <c r="O23" s="10">
        <f t="shared" si="4"/>
        <v>73475</v>
      </c>
      <c r="P23" s="130">
        <v>1.6738603841E-2</v>
      </c>
      <c r="Q23" s="10">
        <f t="shared" si="5"/>
        <v>2576</v>
      </c>
      <c r="R23" s="10">
        <f t="shared" si="6"/>
        <v>1978848</v>
      </c>
      <c r="S23" s="10">
        <f>+'Concentrado general factor'!U23+'Concentrado factor población'!G23+'Concentrado FEF factor'!R23</f>
        <v>64971111</v>
      </c>
      <c r="T23"/>
      <c r="V23" s="136"/>
    </row>
    <row r="24" spans="1:22" s="3" customFormat="1">
      <c r="A24" s="7">
        <v>316</v>
      </c>
      <c r="B24" s="8" t="s">
        <v>19</v>
      </c>
      <c r="C24" s="130">
        <v>1.084225992E-2</v>
      </c>
      <c r="D24" s="10">
        <f t="shared" si="0"/>
        <v>1206245</v>
      </c>
      <c r="E24" s="130">
        <v>1.084225992E-2</v>
      </c>
      <c r="F24" s="10">
        <f t="shared" si="1"/>
        <v>17921</v>
      </c>
      <c r="G24" s="130">
        <v>1.084225992E-2</v>
      </c>
      <c r="H24" s="10">
        <f t="shared" si="2"/>
        <v>8351</v>
      </c>
      <c r="I24" s="31">
        <v>1.0869517711000001</v>
      </c>
      <c r="J24" s="10">
        <v>40189</v>
      </c>
      <c r="K24" s="31">
        <v>1.0869517711000001</v>
      </c>
      <c r="L24" s="10">
        <v>1584</v>
      </c>
      <c r="M24" s="10">
        <f t="shared" si="3"/>
        <v>1274290</v>
      </c>
      <c r="N24" s="130">
        <v>1.084225992E-2</v>
      </c>
      <c r="O24" s="10">
        <f t="shared" si="4"/>
        <v>47593</v>
      </c>
      <c r="P24" s="130">
        <v>1.084225992E-2</v>
      </c>
      <c r="Q24" s="10">
        <f t="shared" si="5"/>
        <v>1668</v>
      </c>
      <c r="R24" s="10">
        <f t="shared" si="6"/>
        <v>1281778</v>
      </c>
      <c r="S24" s="10">
        <f>+'Concentrado general factor'!U24+'Concentrado factor población'!G24+'Concentrado FEF factor'!R24</f>
        <v>42792282</v>
      </c>
      <c r="T24"/>
      <c r="V24" s="136"/>
    </row>
    <row r="25" spans="1:22" s="3" customFormat="1">
      <c r="A25" s="7">
        <v>317</v>
      </c>
      <c r="B25" s="8" t="s">
        <v>20</v>
      </c>
      <c r="C25" s="130">
        <v>0.122963445051</v>
      </c>
      <c r="D25" s="10">
        <f t="shared" si="0"/>
        <v>13680176</v>
      </c>
      <c r="E25" s="130">
        <v>0.122963445051</v>
      </c>
      <c r="F25" s="10">
        <f t="shared" si="1"/>
        <v>203241</v>
      </c>
      <c r="G25" s="130">
        <v>0.122963445051</v>
      </c>
      <c r="H25" s="10">
        <f t="shared" si="2"/>
        <v>94712</v>
      </c>
      <c r="I25" s="31">
        <v>12.2561086522</v>
      </c>
      <c r="J25" s="10">
        <v>453188</v>
      </c>
      <c r="K25" s="31">
        <v>12.2561086522</v>
      </c>
      <c r="L25" s="10">
        <v>17867</v>
      </c>
      <c r="M25" s="10">
        <f t="shared" si="3"/>
        <v>14449184</v>
      </c>
      <c r="N25" s="130">
        <v>0.122963445051</v>
      </c>
      <c r="O25" s="10">
        <f t="shared" si="4"/>
        <v>539756</v>
      </c>
      <c r="P25" s="130">
        <v>0.122963445051</v>
      </c>
      <c r="Q25" s="10">
        <f t="shared" si="5"/>
        <v>18922</v>
      </c>
      <c r="R25" s="10">
        <f t="shared" si="6"/>
        <v>14536807</v>
      </c>
      <c r="S25" s="10">
        <f>+'Concentrado general factor'!U25+'Concentrado factor población'!G25+'Concentrado FEF factor'!R25</f>
        <v>481581140</v>
      </c>
      <c r="T25"/>
      <c r="V25" s="136"/>
    </row>
    <row r="26" spans="1:22" s="3" customFormat="1">
      <c r="A26" s="7">
        <v>318</v>
      </c>
      <c r="B26" s="8" t="s">
        <v>21</v>
      </c>
      <c r="C26" s="130">
        <v>4.3690757339999997E-3</v>
      </c>
      <c r="D26" s="10">
        <f t="shared" si="0"/>
        <v>486077</v>
      </c>
      <c r="E26" s="130">
        <v>4.3690757339999997E-3</v>
      </c>
      <c r="F26" s="10">
        <f t="shared" si="1"/>
        <v>7221</v>
      </c>
      <c r="G26" s="130">
        <v>4.3690757339999997E-3</v>
      </c>
      <c r="H26" s="10">
        <f t="shared" si="2"/>
        <v>3365</v>
      </c>
      <c r="I26" s="31">
        <v>0.43772217040000005</v>
      </c>
      <c r="J26" s="10">
        <v>16185</v>
      </c>
      <c r="K26" s="31">
        <v>0.43772217040000005</v>
      </c>
      <c r="L26" s="10">
        <v>638</v>
      </c>
      <c r="M26" s="10">
        <f t="shared" si="3"/>
        <v>513486</v>
      </c>
      <c r="N26" s="130">
        <v>4.3690757339999997E-3</v>
      </c>
      <c r="O26" s="10">
        <f t="shared" si="4"/>
        <v>19178</v>
      </c>
      <c r="P26" s="130">
        <v>4.3690757339999997E-3</v>
      </c>
      <c r="Q26" s="10">
        <f t="shared" si="5"/>
        <v>672</v>
      </c>
      <c r="R26" s="10">
        <f t="shared" si="6"/>
        <v>516513</v>
      </c>
      <c r="S26" s="10">
        <f>+'Concentrado general factor'!U26+'Concentrado factor población'!G26+'Concentrado FEF factor'!R26</f>
        <v>16909619</v>
      </c>
      <c r="T26"/>
      <c r="V26" s="136"/>
    </row>
    <row r="27" spans="1:22" s="3" customFormat="1">
      <c r="A27" s="7">
        <v>319</v>
      </c>
      <c r="B27" s="8" t="s">
        <v>22</v>
      </c>
      <c r="C27" s="130">
        <v>1.8045665761000002E-2</v>
      </c>
      <c r="D27" s="10">
        <f t="shared" si="0"/>
        <v>2007653</v>
      </c>
      <c r="E27" s="130">
        <v>1.8045665761000002E-2</v>
      </c>
      <c r="F27" s="10">
        <f t="shared" si="1"/>
        <v>29827</v>
      </c>
      <c r="G27" s="130">
        <v>1.8045665761000002E-2</v>
      </c>
      <c r="H27" s="10">
        <f t="shared" si="2"/>
        <v>13900</v>
      </c>
      <c r="I27" s="31">
        <v>1.8051448924</v>
      </c>
      <c r="J27" s="10">
        <v>66744</v>
      </c>
      <c r="K27" s="31">
        <v>1.8051448924</v>
      </c>
      <c r="L27" s="10">
        <v>2631</v>
      </c>
      <c r="M27" s="10">
        <f t="shared" si="3"/>
        <v>2120755</v>
      </c>
      <c r="N27" s="130">
        <v>1.8045665761000002E-2</v>
      </c>
      <c r="O27" s="10">
        <f t="shared" si="4"/>
        <v>79213</v>
      </c>
      <c r="P27" s="130">
        <v>1.8045665761000002E-2</v>
      </c>
      <c r="Q27" s="10">
        <f t="shared" si="5"/>
        <v>2777</v>
      </c>
      <c r="R27" s="10">
        <f t="shared" si="6"/>
        <v>2133370</v>
      </c>
      <c r="S27" s="10">
        <f>+'Concentrado general factor'!U27+'Concentrado factor población'!G27+'Concentrado FEF factor'!R27</f>
        <v>70283568</v>
      </c>
      <c r="T27"/>
      <c r="V27" s="136"/>
    </row>
    <row r="28" spans="1:22" s="3" customFormat="1">
      <c r="A28" s="7">
        <v>320</v>
      </c>
      <c r="B28" s="8" t="s">
        <v>23</v>
      </c>
      <c r="C28" s="130">
        <v>4.2214476002999997E-2</v>
      </c>
      <c r="D28" s="10">
        <f t="shared" si="0"/>
        <v>4696530</v>
      </c>
      <c r="E28" s="130">
        <v>4.2214476002999997E-2</v>
      </c>
      <c r="F28" s="10">
        <f t="shared" si="1"/>
        <v>69775</v>
      </c>
      <c r="G28" s="130">
        <v>4.2214476002999997E-2</v>
      </c>
      <c r="H28" s="10">
        <f t="shared" si="2"/>
        <v>32515</v>
      </c>
      <c r="I28" s="31">
        <v>4.2208293365000005</v>
      </c>
      <c r="J28" s="10">
        <v>156062</v>
      </c>
      <c r="K28" s="31">
        <v>4.2208293365000005</v>
      </c>
      <c r="L28" s="10">
        <v>6153</v>
      </c>
      <c r="M28" s="10">
        <f t="shared" si="3"/>
        <v>4961035</v>
      </c>
      <c r="N28" s="130">
        <v>4.2214476002999997E-2</v>
      </c>
      <c r="O28" s="10">
        <f t="shared" si="4"/>
        <v>185303</v>
      </c>
      <c r="P28" s="130">
        <v>4.2214476002999997E-2</v>
      </c>
      <c r="Q28" s="10">
        <f t="shared" si="5"/>
        <v>6496</v>
      </c>
      <c r="R28" s="10">
        <f t="shared" si="6"/>
        <v>4990619</v>
      </c>
      <c r="S28" s="10">
        <f>+'Concentrado general factor'!U28+'Concentrado factor población'!G28+'Concentrado FEF factor'!R28</f>
        <v>164465104</v>
      </c>
      <c r="T28"/>
      <c r="V28" s="136"/>
    </row>
    <row r="29" spans="1:22" s="3" customFormat="1">
      <c r="A29" s="7">
        <v>321</v>
      </c>
      <c r="B29" s="8" t="s">
        <v>24</v>
      </c>
      <c r="C29" s="130">
        <v>4.6924779509999997E-3</v>
      </c>
      <c r="D29" s="10">
        <f t="shared" si="0"/>
        <v>522057</v>
      </c>
      <c r="E29" s="130">
        <v>4.6924779509999997E-3</v>
      </c>
      <c r="F29" s="10">
        <f t="shared" si="1"/>
        <v>7756</v>
      </c>
      <c r="G29" s="130">
        <v>4.6924779509999997E-3</v>
      </c>
      <c r="H29" s="10">
        <f t="shared" si="2"/>
        <v>3614</v>
      </c>
      <c r="I29" s="31">
        <v>0.47066972280000002</v>
      </c>
      <c r="J29" s="10">
        <v>17403</v>
      </c>
      <c r="K29" s="31">
        <v>0.47066972280000002</v>
      </c>
      <c r="L29" s="10">
        <v>686</v>
      </c>
      <c r="M29" s="10">
        <f t="shared" si="3"/>
        <v>551516</v>
      </c>
      <c r="N29" s="130">
        <v>4.6924779509999997E-3</v>
      </c>
      <c r="O29" s="10">
        <f t="shared" si="4"/>
        <v>20598</v>
      </c>
      <c r="P29" s="130">
        <v>4.6924779509999997E-3</v>
      </c>
      <c r="Q29" s="10">
        <f t="shared" si="5"/>
        <v>722</v>
      </c>
      <c r="R29" s="10">
        <f t="shared" si="6"/>
        <v>554747</v>
      </c>
      <c r="S29" s="10">
        <f>+'Concentrado general factor'!U29+'Concentrado factor población'!G29+'Concentrado FEF factor'!R29</f>
        <v>18132920</v>
      </c>
      <c r="T29"/>
      <c r="V29" s="136"/>
    </row>
    <row r="30" spans="1:22" s="3" customFormat="1">
      <c r="A30" s="7">
        <v>322</v>
      </c>
      <c r="B30" s="8" t="s">
        <v>25</v>
      </c>
      <c r="C30" s="130">
        <v>1.1524174083000001E-2</v>
      </c>
      <c r="D30" s="10">
        <f t="shared" si="0"/>
        <v>1282111</v>
      </c>
      <c r="E30" s="130">
        <v>1.1524174083000001E-2</v>
      </c>
      <c r="F30" s="10">
        <f t="shared" si="1"/>
        <v>19048</v>
      </c>
      <c r="G30" s="130">
        <v>1.1524174083000001E-2</v>
      </c>
      <c r="H30" s="10">
        <f t="shared" si="2"/>
        <v>8876</v>
      </c>
      <c r="I30" s="31">
        <v>1.1544076826</v>
      </c>
      <c r="J30" s="10">
        <v>42684</v>
      </c>
      <c r="K30" s="31">
        <v>1.1544076826</v>
      </c>
      <c r="L30" s="10">
        <v>1683</v>
      </c>
      <c r="M30" s="10">
        <f t="shared" si="3"/>
        <v>1354402</v>
      </c>
      <c r="N30" s="130">
        <v>1.1524174083000001E-2</v>
      </c>
      <c r="O30" s="10">
        <f t="shared" si="4"/>
        <v>50586</v>
      </c>
      <c r="P30" s="130">
        <v>1.1524174083000001E-2</v>
      </c>
      <c r="Q30" s="10">
        <f t="shared" si="5"/>
        <v>1773</v>
      </c>
      <c r="R30" s="10">
        <f t="shared" si="6"/>
        <v>1362394</v>
      </c>
      <c r="S30" s="10">
        <f>+'Concentrado general factor'!U30+'Concentrado factor población'!G30+'Concentrado FEF factor'!R30</f>
        <v>45127480</v>
      </c>
      <c r="T30"/>
      <c r="V30" s="136"/>
    </row>
    <row r="31" spans="1:22" s="3" customFormat="1">
      <c r="A31" s="7">
        <v>323</v>
      </c>
      <c r="B31" s="8" t="s">
        <v>26</v>
      </c>
      <c r="C31" s="130">
        <v>1.1627561352E-2</v>
      </c>
      <c r="D31" s="10">
        <f t="shared" si="0"/>
        <v>1293613</v>
      </c>
      <c r="E31" s="130">
        <v>1.1627561352E-2</v>
      </c>
      <c r="F31" s="10">
        <f t="shared" si="1"/>
        <v>19219</v>
      </c>
      <c r="G31" s="130">
        <v>1.1627561352E-2</v>
      </c>
      <c r="H31" s="10">
        <f t="shared" si="2"/>
        <v>8956</v>
      </c>
      <c r="I31" s="31">
        <v>1.1623229856000001</v>
      </c>
      <c r="J31" s="10">
        <v>42976</v>
      </c>
      <c r="K31" s="31">
        <v>1.1623229856000001</v>
      </c>
      <c r="L31" s="10">
        <v>1694</v>
      </c>
      <c r="M31" s="10">
        <f t="shared" si="3"/>
        <v>1366458</v>
      </c>
      <c r="N31" s="130">
        <v>1.1627561352E-2</v>
      </c>
      <c r="O31" s="10">
        <f t="shared" si="4"/>
        <v>51040</v>
      </c>
      <c r="P31" s="130">
        <v>1.1627561352E-2</v>
      </c>
      <c r="Q31" s="10">
        <f t="shared" si="5"/>
        <v>1789</v>
      </c>
      <c r="R31" s="10">
        <f t="shared" si="6"/>
        <v>1374617</v>
      </c>
      <c r="S31" s="10">
        <f>+'Concentrado general factor'!U31+'Concentrado factor población'!G31+'Concentrado FEF factor'!R31</f>
        <v>45012275</v>
      </c>
      <c r="T31"/>
      <c r="V31" s="136"/>
    </row>
    <row r="32" spans="1:22" s="3" customFormat="1">
      <c r="A32" s="7">
        <v>324</v>
      </c>
      <c r="B32" s="8" t="s">
        <v>27</v>
      </c>
      <c r="C32" s="130">
        <v>2.1105371602999998E-2</v>
      </c>
      <c r="D32" s="10">
        <f t="shared" si="0"/>
        <v>2348057</v>
      </c>
      <c r="E32" s="130">
        <v>2.1105371602999998E-2</v>
      </c>
      <c r="F32" s="10">
        <f t="shared" si="1"/>
        <v>34884</v>
      </c>
      <c r="G32" s="130">
        <v>2.1105371602999998E-2</v>
      </c>
      <c r="H32" s="10">
        <f t="shared" si="2"/>
        <v>16256</v>
      </c>
      <c r="I32" s="31">
        <v>2.1136435698999998</v>
      </c>
      <c r="J32" s="10">
        <v>78151</v>
      </c>
      <c r="K32" s="31">
        <v>2.1136435698999998</v>
      </c>
      <c r="L32" s="10">
        <v>3081</v>
      </c>
      <c r="M32" s="10">
        <f t="shared" si="3"/>
        <v>2480429</v>
      </c>
      <c r="N32" s="130">
        <v>2.1105371602999998E-2</v>
      </c>
      <c r="O32" s="10">
        <f t="shared" si="4"/>
        <v>92643</v>
      </c>
      <c r="P32" s="130">
        <v>2.1105371602999998E-2</v>
      </c>
      <c r="Q32" s="10">
        <f t="shared" si="5"/>
        <v>3248</v>
      </c>
      <c r="R32" s="10">
        <f t="shared" si="6"/>
        <v>2495088</v>
      </c>
      <c r="S32" s="10">
        <f>+'Concentrado general factor'!U32+'Concentrado factor población'!G32+'Concentrado FEF factor'!R32</f>
        <v>83834998</v>
      </c>
      <c r="T32"/>
      <c r="V32" s="136"/>
    </row>
    <row r="33" spans="1:22" s="3" customFormat="1">
      <c r="A33" s="7">
        <v>325</v>
      </c>
      <c r="B33" s="8" t="s">
        <v>28</v>
      </c>
      <c r="C33" s="130">
        <v>6.9924459749999999E-3</v>
      </c>
      <c r="D33" s="10">
        <f t="shared" si="0"/>
        <v>777938</v>
      </c>
      <c r="E33" s="130">
        <v>6.9924459749999999E-3</v>
      </c>
      <c r="F33" s="10">
        <f t="shared" si="1"/>
        <v>11558</v>
      </c>
      <c r="G33" s="130">
        <v>6.9924459749999999E-3</v>
      </c>
      <c r="H33" s="10">
        <f t="shared" si="2"/>
        <v>5386</v>
      </c>
      <c r="I33" s="31">
        <v>0.70054195790000007</v>
      </c>
      <c r="J33" s="10">
        <v>25902</v>
      </c>
      <c r="K33" s="31">
        <v>0.70054195790000007</v>
      </c>
      <c r="L33" s="10">
        <v>1021</v>
      </c>
      <c r="M33" s="10">
        <f t="shared" si="3"/>
        <v>821805</v>
      </c>
      <c r="N33" s="130">
        <v>6.9924459749999999E-3</v>
      </c>
      <c r="O33" s="10">
        <f t="shared" si="4"/>
        <v>30694</v>
      </c>
      <c r="P33" s="130">
        <v>6.9924459749999999E-3</v>
      </c>
      <c r="Q33" s="10">
        <f t="shared" si="5"/>
        <v>1076</v>
      </c>
      <c r="R33" s="10">
        <f t="shared" si="6"/>
        <v>826652</v>
      </c>
      <c r="S33" s="10">
        <f>+'Concentrado general factor'!U33+'Concentrado factor población'!G33+'Concentrado FEF factor'!R33</f>
        <v>27463080</v>
      </c>
      <c r="T33"/>
      <c r="V33" s="136"/>
    </row>
    <row r="34" spans="1:22" s="3" customFormat="1">
      <c r="A34" s="7">
        <v>326</v>
      </c>
      <c r="B34" s="8" t="s">
        <v>29</v>
      </c>
      <c r="C34" s="130">
        <v>3.4845731028000003E-2</v>
      </c>
      <c r="D34" s="10">
        <f t="shared" si="0"/>
        <v>3876727</v>
      </c>
      <c r="E34" s="130">
        <v>3.4845731028000003E-2</v>
      </c>
      <c r="F34" s="10">
        <f t="shared" si="1"/>
        <v>57595</v>
      </c>
      <c r="G34" s="130">
        <v>3.4845731028000003E-2</v>
      </c>
      <c r="H34" s="10">
        <f t="shared" si="2"/>
        <v>26840</v>
      </c>
      <c r="I34" s="31">
        <v>3.4725789254000001</v>
      </c>
      <c r="J34" s="10">
        <v>128395</v>
      </c>
      <c r="K34" s="31">
        <v>3.4725789254000001</v>
      </c>
      <c r="L34" s="10">
        <v>5062</v>
      </c>
      <c r="M34" s="10">
        <f t="shared" si="3"/>
        <v>4094619</v>
      </c>
      <c r="N34" s="130">
        <v>3.4845731028000003E-2</v>
      </c>
      <c r="O34" s="10">
        <f t="shared" si="4"/>
        <v>152957</v>
      </c>
      <c r="P34" s="130">
        <v>3.4845731028000003E-2</v>
      </c>
      <c r="Q34" s="10">
        <f t="shared" si="5"/>
        <v>5362</v>
      </c>
      <c r="R34" s="10">
        <f t="shared" si="6"/>
        <v>4119481</v>
      </c>
      <c r="S34" s="10">
        <f>+'Concentrado general factor'!U34+'Concentrado factor población'!G34+'Concentrado FEF factor'!R34</f>
        <v>133610422</v>
      </c>
      <c r="T34"/>
      <c r="V34" s="136"/>
    </row>
    <row r="35" spans="1:22" s="3" customFormat="1">
      <c r="A35" s="7">
        <v>327</v>
      </c>
      <c r="B35" s="8" t="s">
        <v>30</v>
      </c>
      <c r="C35" s="130">
        <v>4.304506114E-3</v>
      </c>
      <c r="D35" s="10">
        <f t="shared" si="0"/>
        <v>478894</v>
      </c>
      <c r="E35" s="130">
        <v>4.304506114E-3</v>
      </c>
      <c r="F35" s="10">
        <f t="shared" si="1"/>
        <v>7115</v>
      </c>
      <c r="G35" s="130">
        <v>4.304506114E-3</v>
      </c>
      <c r="H35" s="10">
        <f t="shared" si="2"/>
        <v>3316</v>
      </c>
      <c r="I35" s="31">
        <v>0.43210826239999994</v>
      </c>
      <c r="J35" s="10">
        <v>15977</v>
      </c>
      <c r="K35" s="31">
        <v>0.43210826239999994</v>
      </c>
      <c r="L35" s="10">
        <v>630</v>
      </c>
      <c r="M35" s="10">
        <f t="shared" si="3"/>
        <v>505932</v>
      </c>
      <c r="N35" s="130">
        <v>4.304506114E-3</v>
      </c>
      <c r="O35" s="10">
        <f t="shared" si="4"/>
        <v>18895</v>
      </c>
      <c r="P35" s="130">
        <v>4.304506114E-3</v>
      </c>
      <c r="Q35" s="10">
        <f t="shared" si="5"/>
        <v>662</v>
      </c>
      <c r="R35" s="10">
        <f t="shared" si="6"/>
        <v>508882</v>
      </c>
      <c r="S35" s="10">
        <f>+'Concentrado general factor'!U35+'Concentrado factor población'!G35+'Concentrado FEF factor'!R35</f>
        <v>16541561</v>
      </c>
      <c r="T35"/>
      <c r="V35" s="136"/>
    </row>
    <row r="36" spans="1:22" s="3" customFormat="1">
      <c r="A36" s="7">
        <v>328</v>
      </c>
      <c r="B36" s="8" t="s">
        <v>31</v>
      </c>
      <c r="C36" s="130">
        <v>3.1541638960000001E-3</v>
      </c>
      <c r="D36" s="10">
        <f t="shared" si="0"/>
        <v>350913</v>
      </c>
      <c r="E36" s="130">
        <v>3.1541638960000001E-3</v>
      </c>
      <c r="F36" s="10">
        <f t="shared" si="1"/>
        <v>5213</v>
      </c>
      <c r="G36" s="130">
        <v>3.1541638960000001E-3</v>
      </c>
      <c r="H36" s="10">
        <f t="shared" si="2"/>
        <v>2429</v>
      </c>
      <c r="I36" s="31">
        <v>0.31632287530000003</v>
      </c>
      <c r="J36" s="10">
        <v>11696</v>
      </c>
      <c r="K36" s="31">
        <v>0.31632287530000003</v>
      </c>
      <c r="L36" s="10">
        <v>461</v>
      </c>
      <c r="M36" s="10">
        <f t="shared" si="3"/>
        <v>370712</v>
      </c>
      <c r="N36" s="130">
        <v>3.1541638960000001E-3</v>
      </c>
      <c r="O36" s="10">
        <f t="shared" si="4"/>
        <v>13845</v>
      </c>
      <c r="P36" s="130">
        <v>3.1541638960000001E-3</v>
      </c>
      <c r="Q36" s="10">
        <f t="shared" si="5"/>
        <v>485</v>
      </c>
      <c r="R36" s="10">
        <f t="shared" si="6"/>
        <v>372885</v>
      </c>
      <c r="S36" s="10">
        <f>+'Concentrado general factor'!U36+'Concentrado factor población'!G36+'Concentrado FEF factor'!R36</f>
        <v>12151201</v>
      </c>
      <c r="T36"/>
      <c r="V36" s="136"/>
    </row>
    <row r="37" spans="1:22" s="3" customFormat="1">
      <c r="A37" s="7">
        <v>329</v>
      </c>
      <c r="B37" s="8" t="s">
        <v>32</v>
      </c>
      <c r="C37" s="130">
        <v>1.2704231481E-2</v>
      </c>
      <c r="D37" s="10">
        <f t="shared" si="0"/>
        <v>1413397</v>
      </c>
      <c r="E37" s="130">
        <v>1.2704231481E-2</v>
      </c>
      <c r="F37" s="10">
        <f t="shared" si="1"/>
        <v>20998</v>
      </c>
      <c r="G37" s="130">
        <v>1.2704231481E-2</v>
      </c>
      <c r="H37" s="10">
        <f t="shared" si="2"/>
        <v>9785</v>
      </c>
      <c r="I37" s="31">
        <v>1.2718425895000001</v>
      </c>
      <c r="J37" s="10">
        <v>47026</v>
      </c>
      <c r="K37" s="31">
        <v>1.2718425895000001</v>
      </c>
      <c r="L37" s="10">
        <v>1854</v>
      </c>
      <c r="M37" s="10">
        <f t="shared" si="3"/>
        <v>1493060</v>
      </c>
      <c r="N37" s="130">
        <v>1.2704231481E-2</v>
      </c>
      <c r="O37" s="10">
        <f t="shared" si="4"/>
        <v>55766</v>
      </c>
      <c r="P37" s="130">
        <v>1.2704231481E-2</v>
      </c>
      <c r="Q37" s="10">
        <f t="shared" si="5"/>
        <v>1955</v>
      </c>
      <c r="R37" s="10">
        <f t="shared" si="6"/>
        <v>1501901</v>
      </c>
      <c r="S37" s="10">
        <f>+'Concentrado general factor'!U37+'Concentrado factor población'!G37+'Concentrado FEF factor'!R37</f>
        <v>49880034</v>
      </c>
      <c r="T37"/>
      <c r="V37" s="136"/>
    </row>
    <row r="38" spans="1:22" s="3" customFormat="1">
      <c r="A38" s="7">
        <v>330</v>
      </c>
      <c r="B38" s="8" t="s">
        <v>33</v>
      </c>
      <c r="C38" s="130">
        <v>2.9220925840000001E-3</v>
      </c>
      <c r="D38" s="10">
        <f t="shared" si="0"/>
        <v>325095</v>
      </c>
      <c r="E38" s="130">
        <v>2.9220925840000001E-3</v>
      </c>
      <c r="F38" s="10">
        <f t="shared" si="1"/>
        <v>4830</v>
      </c>
      <c r="G38" s="130">
        <v>2.9220925840000001E-3</v>
      </c>
      <c r="H38" s="10">
        <f t="shared" si="2"/>
        <v>2251</v>
      </c>
      <c r="I38" s="31">
        <v>0.29278890930000001</v>
      </c>
      <c r="J38" s="10">
        <v>10826</v>
      </c>
      <c r="K38" s="31">
        <v>0.29278890930000001</v>
      </c>
      <c r="L38" s="10">
        <v>427</v>
      </c>
      <c r="M38" s="10">
        <f t="shared" si="3"/>
        <v>343429</v>
      </c>
      <c r="N38" s="130">
        <v>2.9220925840000001E-3</v>
      </c>
      <c r="O38" s="10">
        <f t="shared" si="4"/>
        <v>12827</v>
      </c>
      <c r="P38" s="130">
        <v>2.9220925840000001E-3</v>
      </c>
      <c r="Q38" s="10">
        <f t="shared" si="5"/>
        <v>450</v>
      </c>
      <c r="R38" s="10">
        <f t="shared" si="6"/>
        <v>345453</v>
      </c>
      <c r="S38" s="10">
        <f>+'Concentrado general factor'!U38+'Concentrado factor población'!G38+'Concentrado FEF factor'!R38</f>
        <v>11269046</v>
      </c>
      <c r="T38"/>
      <c r="V38" s="136"/>
    </row>
    <row r="39" spans="1:22" s="3" customFormat="1">
      <c r="A39" s="7">
        <v>331</v>
      </c>
      <c r="B39" s="8" t="s">
        <v>34</v>
      </c>
      <c r="C39" s="130">
        <v>9.0932178920000006E-3</v>
      </c>
      <c r="D39" s="10">
        <f t="shared" si="0"/>
        <v>1011657</v>
      </c>
      <c r="E39" s="130">
        <v>9.0932178920000006E-3</v>
      </c>
      <c r="F39" s="10">
        <f t="shared" si="1"/>
        <v>15030</v>
      </c>
      <c r="G39" s="130">
        <v>9.0932178920000006E-3</v>
      </c>
      <c r="H39" s="10">
        <f t="shared" si="2"/>
        <v>7004</v>
      </c>
      <c r="I39" s="31">
        <v>0.91041636979999996</v>
      </c>
      <c r="J39" s="10">
        <v>33662</v>
      </c>
      <c r="K39" s="31">
        <v>0.91041636979999996</v>
      </c>
      <c r="L39" s="10">
        <v>1327</v>
      </c>
      <c r="M39" s="10">
        <f t="shared" si="3"/>
        <v>1068680</v>
      </c>
      <c r="N39" s="130">
        <v>9.0932178920000006E-3</v>
      </c>
      <c r="O39" s="10">
        <f t="shared" si="4"/>
        <v>39915</v>
      </c>
      <c r="P39" s="130">
        <v>9.0932178920000006E-3</v>
      </c>
      <c r="Q39" s="10">
        <f t="shared" si="5"/>
        <v>1399</v>
      </c>
      <c r="R39" s="10">
        <f t="shared" si="6"/>
        <v>1075005</v>
      </c>
      <c r="S39" s="10">
        <f>+'Concentrado general factor'!U39+'Concentrado factor población'!G39+'Concentrado FEF factor'!R39</f>
        <v>35140567</v>
      </c>
      <c r="T39"/>
      <c r="V39" s="136"/>
    </row>
    <row r="40" spans="1:22" s="3" customFormat="1">
      <c r="A40" s="7">
        <v>332</v>
      </c>
      <c r="B40" s="8" t="s">
        <v>35</v>
      </c>
      <c r="C40" s="130">
        <v>9.8529601520000003E-3</v>
      </c>
      <c r="D40" s="10">
        <f t="shared" si="0"/>
        <v>1096181</v>
      </c>
      <c r="E40" s="130">
        <v>9.8529601520000003E-3</v>
      </c>
      <c r="F40" s="10">
        <f t="shared" si="1"/>
        <v>16286</v>
      </c>
      <c r="G40" s="130">
        <v>9.8529601520000003E-3</v>
      </c>
      <c r="H40" s="10">
        <f t="shared" si="2"/>
        <v>7589</v>
      </c>
      <c r="I40" s="31">
        <v>0.98386529420000002</v>
      </c>
      <c r="J40" s="10">
        <v>36378</v>
      </c>
      <c r="K40" s="31">
        <v>0.98386529420000002</v>
      </c>
      <c r="L40" s="10">
        <v>1434</v>
      </c>
      <c r="M40" s="10">
        <f t="shared" si="3"/>
        <v>1157868</v>
      </c>
      <c r="N40" s="130">
        <v>9.8529601520000003E-3</v>
      </c>
      <c r="O40" s="10">
        <f t="shared" si="4"/>
        <v>43250</v>
      </c>
      <c r="P40" s="130">
        <v>9.8529601520000003E-3</v>
      </c>
      <c r="Q40" s="10">
        <f t="shared" si="5"/>
        <v>1516</v>
      </c>
      <c r="R40" s="10">
        <f t="shared" si="6"/>
        <v>1164822</v>
      </c>
      <c r="S40" s="10">
        <f>+'Concentrado general factor'!U40+'Concentrado factor población'!G40+'Concentrado FEF factor'!R40</f>
        <v>38333960</v>
      </c>
      <c r="T40"/>
      <c r="V40" s="136"/>
    </row>
    <row r="41" spans="1:22" s="3" customFormat="1">
      <c r="A41" s="7">
        <v>333</v>
      </c>
      <c r="B41" s="8" t="s">
        <v>36</v>
      </c>
      <c r="C41" s="130">
        <v>4.8185214349999997E-3</v>
      </c>
      <c r="D41" s="10">
        <f t="shared" si="0"/>
        <v>536080</v>
      </c>
      <c r="E41" s="130">
        <v>4.8185214349999997E-3</v>
      </c>
      <c r="F41" s="10">
        <f t="shared" si="1"/>
        <v>7964</v>
      </c>
      <c r="G41" s="130">
        <v>4.8185214349999997E-3</v>
      </c>
      <c r="H41" s="10">
        <f t="shared" si="2"/>
        <v>3711</v>
      </c>
      <c r="I41" s="31">
        <v>0.48289821109999997</v>
      </c>
      <c r="J41" s="10">
        <v>17855</v>
      </c>
      <c r="K41" s="31">
        <v>0.48289821109999997</v>
      </c>
      <c r="L41" s="10">
        <v>704</v>
      </c>
      <c r="M41" s="10">
        <f t="shared" si="3"/>
        <v>566314</v>
      </c>
      <c r="N41" s="130">
        <v>4.8185214349999997E-3</v>
      </c>
      <c r="O41" s="10">
        <f t="shared" si="4"/>
        <v>21151</v>
      </c>
      <c r="P41" s="130">
        <v>4.8185214349999997E-3</v>
      </c>
      <c r="Q41" s="10">
        <f t="shared" si="5"/>
        <v>741</v>
      </c>
      <c r="R41" s="10">
        <f t="shared" si="6"/>
        <v>569647</v>
      </c>
      <c r="S41" s="10">
        <f>+'Concentrado general factor'!U41+'Concentrado factor población'!G41+'Concentrado FEF factor'!R41</f>
        <v>18616263</v>
      </c>
      <c r="T41"/>
      <c r="V41" s="136"/>
    </row>
    <row r="42" spans="1:22" s="3" customFormat="1">
      <c r="A42" s="7">
        <v>334</v>
      </c>
      <c r="B42" s="8" t="s">
        <v>37</v>
      </c>
      <c r="C42" s="130">
        <v>2.2248001823000001E-2</v>
      </c>
      <c r="D42" s="10">
        <f t="shared" si="0"/>
        <v>2475179</v>
      </c>
      <c r="E42" s="130">
        <v>2.2248001823000001E-2</v>
      </c>
      <c r="F42" s="10">
        <f t="shared" si="1"/>
        <v>36773</v>
      </c>
      <c r="G42" s="130">
        <v>2.2248001823000001E-2</v>
      </c>
      <c r="H42" s="10">
        <f t="shared" si="2"/>
        <v>17136</v>
      </c>
      <c r="I42" s="31">
        <v>2.2251843805</v>
      </c>
      <c r="J42" s="10">
        <v>82275</v>
      </c>
      <c r="K42" s="31">
        <v>2.2251843805</v>
      </c>
      <c r="L42" s="10">
        <v>3244</v>
      </c>
      <c r="M42" s="10">
        <f t="shared" si="3"/>
        <v>2614607</v>
      </c>
      <c r="N42" s="130">
        <v>2.2248001823000001E-2</v>
      </c>
      <c r="O42" s="10">
        <f t="shared" si="4"/>
        <v>97659</v>
      </c>
      <c r="P42" s="130">
        <v>2.2248001823000001E-2</v>
      </c>
      <c r="Q42" s="10">
        <f t="shared" si="5"/>
        <v>3424</v>
      </c>
      <c r="R42" s="10">
        <f t="shared" si="6"/>
        <v>2630171</v>
      </c>
      <c r="S42" s="10">
        <f>+'Concentrado general factor'!U42+'Concentrado factor población'!G42+'Concentrado FEF factor'!R42</f>
        <v>86431006</v>
      </c>
      <c r="T42"/>
      <c r="V42" s="136"/>
    </row>
    <row r="43" spans="1:22" s="3" customFormat="1">
      <c r="A43" s="7">
        <v>335</v>
      </c>
      <c r="B43" s="8" t="s">
        <v>38</v>
      </c>
      <c r="C43" s="130">
        <v>8.098821216E-3</v>
      </c>
      <c r="D43" s="10">
        <f t="shared" si="0"/>
        <v>901026</v>
      </c>
      <c r="E43" s="130">
        <v>8.098821216E-3</v>
      </c>
      <c r="F43" s="10">
        <f t="shared" si="1"/>
        <v>13386</v>
      </c>
      <c r="G43" s="130">
        <v>8.098821216E-3</v>
      </c>
      <c r="H43" s="10">
        <f t="shared" si="2"/>
        <v>6238</v>
      </c>
      <c r="I43" s="31">
        <v>0.81209660539999995</v>
      </c>
      <c r="J43" s="10">
        <v>30027</v>
      </c>
      <c r="K43" s="31">
        <v>0.81209660539999995</v>
      </c>
      <c r="L43" s="10">
        <v>1184</v>
      </c>
      <c r="M43" s="10">
        <f t="shared" si="3"/>
        <v>951861</v>
      </c>
      <c r="N43" s="130">
        <v>8.098821216E-3</v>
      </c>
      <c r="O43" s="10">
        <f t="shared" si="4"/>
        <v>35550</v>
      </c>
      <c r="P43" s="130">
        <v>8.098821216E-3</v>
      </c>
      <c r="Q43" s="10">
        <f t="shared" si="5"/>
        <v>1246</v>
      </c>
      <c r="R43" s="10">
        <f t="shared" si="6"/>
        <v>957446</v>
      </c>
      <c r="S43" s="10">
        <f>+'Concentrado general factor'!U43+'Concentrado factor población'!G43+'Concentrado FEF factor'!R43</f>
        <v>31877112</v>
      </c>
      <c r="T43"/>
      <c r="V43" s="136"/>
    </row>
    <row r="44" spans="1:22" s="3" customFormat="1">
      <c r="A44" s="7">
        <v>336</v>
      </c>
      <c r="B44" s="8" t="s">
        <v>39</v>
      </c>
      <c r="C44" s="130">
        <v>2.1019848093999999E-2</v>
      </c>
      <c r="D44" s="10">
        <f t="shared" si="0"/>
        <v>2338542</v>
      </c>
      <c r="E44" s="130">
        <v>2.1019848093999999E-2</v>
      </c>
      <c r="F44" s="10">
        <f t="shared" si="1"/>
        <v>34743</v>
      </c>
      <c r="G44" s="130">
        <v>2.1019848093999999E-2</v>
      </c>
      <c r="H44" s="10">
        <f t="shared" si="2"/>
        <v>16190</v>
      </c>
      <c r="I44" s="31">
        <v>2.1039147337999999</v>
      </c>
      <c r="J44" s="10">
        <v>77791</v>
      </c>
      <c r="K44" s="31">
        <v>2.1039147337999999</v>
      </c>
      <c r="L44" s="10">
        <v>3067</v>
      </c>
      <c r="M44" s="10">
        <f t="shared" si="3"/>
        <v>2470333</v>
      </c>
      <c r="N44" s="130">
        <v>2.1019848093999999E-2</v>
      </c>
      <c r="O44" s="10">
        <f t="shared" si="4"/>
        <v>92268</v>
      </c>
      <c r="P44" s="130">
        <v>2.1019848093999999E-2</v>
      </c>
      <c r="Q44" s="10">
        <f t="shared" si="5"/>
        <v>3235</v>
      </c>
      <c r="R44" s="10">
        <f t="shared" si="6"/>
        <v>2484978</v>
      </c>
      <c r="S44" s="10">
        <f>+'Concentrado general factor'!U44+'Concentrado factor población'!G44+'Concentrado FEF factor'!R44</f>
        <v>82861915</v>
      </c>
      <c r="T44"/>
      <c r="V44" s="136"/>
    </row>
    <row r="45" spans="1:22" s="3" customFormat="1">
      <c r="A45" s="7">
        <v>337</v>
      </c>
      <c r="B45" s="8" t="s">
        <v>40</v>
      </c>
      <c r="C45" s="130">
        <v>8.843945923E-3</v>
      </c>
      <c r="D45" s="10">
        <f t="shared" si="0"/>
        <v>983924</v>
      </c>
      <c r="E45" s="130">
        <v>8.843945923E-3</v>
      </c>
      <c r="F45" s="10">
        <f t="shared" si="1"/>
        <v>14618</v>
      </c>
      <c r="G45" s="130">
        <v>8.843945923E-3</v>
      </c>
      <c r="H45" s="10">
        <f t="shared" si="2"/>
        <v>6812</v>
      </c>
      <c r="I45" s="31">
        <v>0.88657566220000006</v>
      </c>
      <c r="J45" s="10">
        <v>32781</v>
      </c>
      <c r="K45" s="31">
        <v>0.88657566220000006</v>
      </c>
      <c r="L45" s="10">
        <v>1292</v>
      </c>
      <c r="M45" s="10">
        <f t="shared" si="3"/>
        <v>1039427</v>
      </c>
      <c r="N45" s="130">
        <v>8.843945923E-3</v>
      </c>
      <c r="O45" s="10">
        <f t="shared" si="4"/>
        <v>38821</v>
      </c>
      <c r="P45" s="130">
        <v>8.843945923E-3</v>
      </c>
      <c r="Q45" s="10">
        <f t="shared" si="5"/>
        <v>1361</v>
      </c>
      <c r="R45" s="10">
        <f t="shared" si="6"/>
        <v>1045536</v>
      </c>
      <c r="S45" s="10">
        <f>+'Concentrado general factor'!U45+'Concentrado factor población'!G45+'Concentrado FEF factor'!R45</f>
        <v>34796034</v>
      </c>
      <c r="T45"/>
      <c r="V45" s="136"/>
    </row>
    <row r="46" spans="1:22" s="3" customFormat="1">
      <c r="A46" s="7">
        <v>338</v>
      </c>
      <c r="B46" s="8" t="s">
        <v>41</v>
      </c>
      <c r="C46" s="130">
        <v>3.3142496313000001E-2</v>
      </c>
      <c r="D46" s="10">
        <f t="shared" si="0"/>
        <v>3687236</v>
      </c>
      <c r="E46" s="130">
        <v>3.3142496313000001E-2</v>
      </c>
      <c r="F46" s="10">
        <f t="shared" si="1"/>
        <v>54780</v>
      </c>
      <c r="G46" s="130">
        <v>3.3142496313000001E-2</v>
      </c>
      <c r="H46" s="10">
        <f t="shared" si="2"/>
        <v>25528</v>
      </c>
      <c r="I46" s="31">
        <v>3.3253763938000001</v>
      </c>
      <c r="J46" s="10">
        <v>122954</v>
      </c>
      <c r="K46" s="31">
        <v>3.3253763938000001</v>
      </c>
      <c r="L46" s="10">
        <v>4847</v>
      </c>
      <c r="M46" s="10">
        <f t="shared" si="3"/>
        <v>3895345</v>
      </c>
      <c r="N46" s="130">
        <v>3.3142496313000001E-2</v>
      </c>
      <c r="O46" s="10">
        <f t="shared" si="4"/>
        <v>145481</v>
      </c>
      <c r="P46" s="130">
        <v>3.3142496313000001E-2</v>
      </c>
      <c r="Q46" s="10">
        <f t="shared" si="5"/>
        <v>5100</v>
      </c>
      <c r="R46" s="10">
        <f t="shared" si="6"/>
        <v>3918125</v>
      </c>
      <c r="S46" s="10">
        <f>+'Concentrado general factor'!U46+'Concentrado factor población'!G46+'Concentrado FEF factor'!R46</f>
        <v>130829115</v>
      </c>
      <c r="T46"/>
      <c r="V46" s="136"/>
    </row>
    <row r="47" spans="1:22" s="3" customFormat="1">
      <c r="A47" s="7">
        <v>339</v>
      </c>
      <c r="B47" s="8" t="s">
        <v>42</v>
      </c>
      <c r="C47" s="130">
        <v>3.3103550723000003E-2</v>
      </c>
      <c r="D47" s="10">
        <f t="shared" si="0"/>
        <v>3682903</v>
      </c>
      <c r="E47" s="130">
        <v>3.3103550723000003E-2</v>
      </c>
      <c r="F47" s="10">
        <f t="shared" si="1"/>
        <v>54715</v>
      </c>
      <c r="G47" s="130">
        <v>3.3103550723000003E-2</v>
      </c>
      <c r="H47" s="10">
        <f t="shared" si="2"/>
        <v>25498</v>
      </c>
      <c r="I47" s="31">
        <v>3.3132080367000003</v>
      </c>
      <c r="J47" s="10">
        <v>122504</v>
      </c>
      <c r="K47" s="31">
        <v>3.3132080367000003</v>
      </c>
      <c r="L47" s="10">
        <v>4830</v>
      </c>
      <c r="M47" s="10">
        <f t="shared" si="3"/>
        <v>3890450</v>
      </c>
      <c r="N47" s="130">
        <v>3.3103550723000003E-2</v>
      </c>
      <c r="O47" s="10">
        <f t="shared" si="4"/>
        <v>145310</v>
      </c>
      <c r="P47" s="130">
        <v>3.3103550723000003E-2</v>
      </c>
      <c r="Q47" s="10">
        <f t="shared" si="5"/>
        <v>5094</v>
      </c>
      <c r="R47" s="10">
        <f t="shared" si="6"/>
        <v>3913520</v>
      </c>
      <c r="S47" s="10">
        <f>+'Concentrado general factor'!U47+'Concentrado factor población'!G47+'Concentrado FEF factor'!R47</f>
        <v>130158982</v>
      </c>
      <c r="T47"/>
      <c r="V47" s="136"/>
    </row>
    <row r="48" spans="1:22" s="3" customFormat="1">
      <c r="A48" s="7">
        <v>340</v>
      </c>
      <c r="B48" s="8" t="s">
        <v>43</v>
      </c>
      <c r="C48" s="130">
        <v>1.1918551854E-2</v>
      </c>
      <c r="D48" s="10">
        <f t="shared" si="0"/>
        <v>1325987</v>
      </c>
      <c r="E48" s="130">
        <v>1.1918551854E-2</v>
      </c>
      <c r="F48" s="10">
        <f t="shared" si="1"/>
        <v>19700</v>
      </c>
      <c r="G48" s="130">
        <v>1.1918551854E-2</v>
      </c>
      <c r="H48" s="10">
        <f t="shared" si="2"/>
        <v>9180</v>
      </c>
      <c r="I48" s="31">
        <v>1.1950449099</v>
      </c>
      <c r="J48" s="10">
        <v>44186</v>
      </c>
      <c r="K48" s="31">
        <v>1.1950449099</v>
      </c>
      <c r="L48" s="10">
        <v>1742</v>
      </c>
      <c r="M48" s="10">
        <f t="shared" si="3"/>
        <v>1400795</v>
      </c>
      <c r="N48" s="130">
        <v>1.1918551854E-2</v>
      </c>
      <c r="O48" s="10">
        <f t="shared" si="4"/>
        <v>52317</v>
      </c>
      <c r="P48" s="130">
        <v>1.1918551854E-2</v>
      </c>
      <c r="Q48" s="10">
        <f t="shared" si="5"/>
        <v>1834</v>
      </c>
      <c r="R48" s="10">
        <f t="shared" si="6"/>
        <v>1409018</v>
      </c>
      <c r="S48" s="10">
        <f>+'Concentrado general factor'!U48+'Concentrado factor población'!G48+'Concentrado FEF factor'!R48</f>
        <v>46767983</v>
      </c>
      <c r="T48"/>
      <c r="V48" s="136"/>
    </row>
    <row r="49" spans="1:22" s="3" customFormat="1">
      <c r="A49" s="7">
        <v>341</v>
      </c>
      <c r="B49" s="8" t="s">
        <v>44</v>
      </c>
      <c r="C49" s="130">
        <v>3.003258104E-3</v>
      </c>
      <c r="D49" s="10">
        <f t="shared" si="0"/>
        <v>334125</v>
      </c>
      <c r="E49" s="130">
        <v>3.003258104E-3</v>
      </c>
      <c r="F49" s="10">
        <f t="shared" si="1"/>
        <v>4964</v>
      </c>
      <c r="G49" s="130">
        <v>3.003258104E-3</v>
      </c>
      <c r="H49" s="10">
        <f t="shared" si="2"/>
        <v>2313</v>
      </c>
      <c r="I49" s="31">
        <v>0.3009974198</v>
      </c>
      <c r="J49" s="10">
        <v>11129</v>
      </c>
      <c r="K49" s="31">
        <v>0.3009974198</v>
      </c>
      <c r="L49" s="10">
        <v>439</v>
      </c>
      <c r="M49" s="10">
        <f t="shared" si="3"/>
        <v>352970</v>
      </c>
      <c r="N49" s="130">
        <v>3.003258104E-3</v>
      </c>
      <c r="O49" s="10">
        <f t="shared" si="4"/>
        <v>13183</v>
      </c>
      <c r="P49" s="130">
        <v>3.003258104E-3</v>
      </c>
      <c r="Q49" s="10">
        <f t="shared" si="5"/>
        <v>462</v>
      </c>
      <c r="R49" s="10">
        <f t="shared" si="6"/>
        <v>355047</v>
      </c>
      <c r="S49" s="10">
        <f>+'Concentrado general factor'!U49+'Concentrado factor población'!G49+'Concentrado FEF factor'!R49</f>
        <v>11599205</v>
      </c>
      <c r="T49"/>
      <c r="V49" s="136"/>
    </row>
    <row r="50" spans="1:22" s="3" customFormat="1">
      <c r="A50" s="7">
        <v>342</v>
      </c>
      <c r="B50" s="8" t="s">
        <v>45</v>
      </c>
      <c r="C50" s="130">
        <v>3.4654201012999999E-2</v>
      </c>
      <c r="D50" s="10">
        <f t="shared" si="0"/>
        <v>3855419</v>
      </c>
      <c r="E50" s="130">
        <v>3.4654201012999999E-2</v>
      </c>
      <c r="F50" s="10">
        <f t="shared" si="1"/>
        <v>57278</v>
      </c>
      <c r="G50" s="130">
        <v>3.4654201012999999E-2</v>
      </c>
      <c r="H50" s="10">
        <f t="shared" si="2"/>
        <v>26692</v>
      </c>
      <c r="I50" s="31">
        <v>3.4701223581000002</v>
      </c>
      <c r="J50" s="10">
        <v>128306</v>
      </c>
      <c r="K50" s="31">
        <v>3.4701223581000002</v>
      </c>
      <c r="L50" s="10">
        <v>5058</v>
      </c>
      <c r="M50" s="10">
        <f t="shared" si="3"/>
        <v>4072753</v>
      </c>
      <c r="N50" s="130">
        <v>3.4654201012999999E-2</v>
      </c>
      <c r="O50" s="10">
        <f t="shared" si="4"/>
        <v>152117</v>
      </c>
      <c r="P50" s="130">
        <v>3.4654201012999999E-2</v>
      </c>
      <c r="Q50" s="10">
        <f t="shared" si="5"/>
        <v>5333</v>
      </c>
      <c r="R50" s="10">
        <f t="shared" si="6"/>
        <v>4096839</v>
      </c>
      <c r="S50" s="10">
        <f>+'Concentrado general factor'!U50+'Concentrado factor población'!G50+'Concentrado FEF factor'!R50</f>
        <v>135992161</v>
      </c>
      <c r="T50"/>
      <c r="V50" s="136"/>
    </row>
    <row r="51" spans="1:22" s="3" customFormat="1">
      <c r="A51" s="7">
        <v>343</v>
      </c>
      <c r="B51" s="8" t="s">
        <v>46</v>
      </c>
      <c r="C51" s="130">
        <v>2.0191517920000002E-3</v>
      </c>
      <c r="D51" s="10">
        <f t="shared" si="0"/>
        <v>224639</v>
      </c>
      <c r="E51" s="130">
        <v>2.0191517920000002E-3</v>
      </c>
      <c r="F51" s="10">
        <f t="shared" si="1"/>
        <v>3337</v>
      </c>
      <c r="G51" s="130">
        <v>2.0191517920000002E-3</v>
      </c>
      <c r="H51" s="10">
        <f t="shared" si="2"/>
        <v>1555</v>
      </c>
      <c r="I51" s="31">
        <v>0.20228798350000002</v>
      </c>
      <c r="J51" s="10">
        <v>7479</v>
      </c>
      <c r="K51" s="31">
        <v>0.20228798350000002</v>
      </c>
      <c r="L51" s="10">
        <v>295</v>
      </c>
      <c r="M51" s="10">
        <f t="shared" si="3"/>
        <v>237305</v>
      </c>
      <c r="N51" s="130">
        <v>2.0191517920000002E-3</v>
      </c>
      <c r="O51" s="10">
        <f t="shared" si="4"/>
        <v>8863</v>
      </c>
      <c r="P51" s="130">
        <v>2.0191517920000002E-3</v>
      </c>
      <c r="Q51" s="10">
        <f t="shared" si="5"/>
        <v>311</v>
      </c>
      <c r="R51" s="10">
        <f t="shared" si="6"/>
        <v>238705</v>
      </c>
      <c r="S51" s="10">
        <f>+'Concentrado general factor'!U51+'Concentrado factor población'!G51+'Concentrado FEF factor'!R51</f>
        <v>7764822</v>
      </c>
      <c r="T51"/>
      <c r="V51" s="136"/>
    </row>
    <row r="52" spans="1:22" s="3" customFormat="1">
      <c r="A52" s="7">
        <v>344</v>
      </c>
      <c r="B52" s="8" t="s">
        <v>47</v>
      </c>
      <c r="C52" s="130">
        <v>9.4646098230000003E-3</v>
      </c>
      <c r="D52" s="10">
        <f t="shared" si="0"/>
        <v>1052976</v>
      </c>
      <c r="E52" s="130">
        <v>9.4646098230000003E-3</v>
      </c>
      <c r="F52" s="10">
        <f t="shared" si="1"/>
        <v>15644</v>
      </c>
      <c r="G52" s="130">
        <v>9.4646098230000003E-3</v>
      </c>
      <c r="H52" s="10">
        <f t="shared" si="2"/>
        <v>7290</v>
      </c>
      <c r="I52" s="31">
        <v>0.94800737489999998</v>
      </c>
      <c r="J52" s="10">
        <v>35052</v>
      </c>
      <c r="K52" s="31">
        <v>0.94800737489999998</v>
      </c>
      <c r="L52" s="10">
        <v>1382</v>
      </c>
      <c r="M52" s="10">
        <f t="shared" si="3"/>
        <v>1112344</v>
      </c>
      <c r="N52" s="130">
        <v>9.4646098230000003E-3</v>
      </c>
      <c r="O52" s="10">
        <f t="shared" si="4"/>
        <v>41545</v>
      </c>
      <c r="P52" s="130">
        <v>9.4646098230000003E-3</v>
      </c>
      <c r="Q52" s="10">
        <f t="shared" si="5"/>
        <v>1456</v>
      </c>
      <c r="R52" s="10">
        <f t="shared" si="6"/>
        <v>1118911</v>
      </c>
      <c r="S52" s="10">
        <f>+'Concentrado general factor'!U52+'Concentrado factor población'!G52+'Concentrado FEF factor'!R52</f>
        <v>37087408</v>
      </c>
      <c r="T52"/>
      <c r="V52" s="136"/>
    </row>
    <row r="53" spans="1:22" s="3" customFormat="1">
      <c r="A53" s="7">
        <v>345</v>
      </c>
      <c r="B53" s="8" t="s">
        <v>48</v>
      </c>
      <c r="C53" s="130">
        <v>6.7587161690000003E-3</v>
      </c>
      <c r="D53" s="10">
        <f t="shared" si="0"/>
        <v>751934</v>
      </c>
      <c r="E53" s="130">
        <v>6.7587161690000003E-3</v>
      </c>
      <c r="F53" s="10">
        <f t="shared" si="1"/>
        <v>11171</v>
      </c>
      <c r="G53" s="130">
        <v>6.7587161690000003E-3</v>
      </c>
      <c r="H53" s="10">
        <f t="shared" si="2"/>
        <v>5206</v>
      </c>
      <c r="I53" s="31">
        <v>0.67689124170000003</v>
      </c>
      <c r="J53" s="10">
        <v>25028</v>
      </c>
      <c r="K53" s="31">
        <v>0.67689124170000003</v>
      </c>
      <c r="L53" s="10">
        <v>987</v>
      </c>
      <c r="M53" s="10">
        <f t="shared" si="3"/>
        <v>794326</v>
      </c>
      <c r="N53" s="130">
        <v>6.7587161690000003E-3</v>
      </c>
      <c r="O53" s="10">
        <f t="shared" si="4"/>
        <v>29668</v>
      </c>
      <c r="P53" s="130">
        <v>6.7587161690000003E-3</v>
      </c>
      <c r="Q53" s="10">
        <f t="shared" si="5"/>
        <v>1040</v>
      </c>
      <c r="R53" s="10">
        <f t="shared" si="6"/>
        <v>799019</v>
      </c>
      <c r="S53" s="10">
        <f>+'Concentrado general factor'!U53+'Concentrado factor población'!G53+'Concentrado FEF factor'!R53</f>
        <v>26245449</v>
      </c>
      <c r="T53"/>
      <c r="V53" s="136"/>
    </row>
    <row r="54" spans="1:22" s="3" customFormat="1">
      <c r="A54" s="7">
        <v>346</v>
      </c>
      <c r="B54" s="8" t="s">
        <v>49</v>
      </c>
      <c r="C54" s="130">
        <v>6.2413326239999997E-3</v>
      </c>
      <c r="D54" s="10">
        <f t="shared" si="0"/>
        <v>694373</v>
      </c>
      <c r="E54" s="130">
        <v>6.2413326239999997E-3</v>
      </c>
      <c r="F54" s="10">
        <f t="shared" si="1"/>
        <v>10316</v>
      </c>
      <c r="G54" s="130">
        <v>6.2413326239999997E-3</v>
      </c>
      <c r="H54" s="10">
        <f t="shared" si="2"/>
        <v>4807</v>
      </c>
      <c r="I54" s="31">
        <v>0.62567450099999999</v>
      </c>
      <c r="J54" s="10">
        <v>23134</v>
      </c>
      <c r="K54" s="31">
        <v>0.62567450099999999</v>
      </c>
      <c r="L54" s="10">
        <v>912</v>
      </c>
      <c r="M54" s="10">
        <f t="shared" si="3"/>
        <v>733542</v>
      </c>
      <c r="N54" s="130">
        <v>6.2413326239999997E-3</v>
      </c>
      <c r="O54" s="10">
        <f t="shared" si="4"/>
        <v>27397</v>
      </c>
      <c r="P54" s="130">
        <v>6.2413326239999997E-3</v>
      </c>
      <c r="Q54" s="10">
        <f t="shared" si="5"/>
        <v>960</v>
      </c>
      <c r="R54" s="10">
        <f t="shared" si="6"/>
        <v>737853</v>
      </c>
      <c r="S54" s="10">
        <f>+'Concentrado general factor'!U54+'Concentrado factor población'!G54+'Concentrado FEF factor'!R54</f>
        <v>24155439</v>
      </c>
      <c r="T54"/>
      <c r="V54" s="136"/>
    </row>
    <row r="55" spans="1:22" s="3" customFormat="1">
      <c r="A55" s="7">
        <v>347</v>
      </c>
      <c r="B55" s="8" t="s">
        <v>50</v>
      </c>
      <c r="C55" s="130">
        <v>5.1343070169999998E-3</v>
      </c>
      <c r="D55" s="10">
        <f t="shared" si="0"/>
        <v>571212</v>
      </c>
      <c r="E55" s="130">
        <v>5.1343070169999998E-3</v>
      </c>
      <c r="F55" s="10">
        <f t="shared" si="1"/>
        <v>8486</v>
      </c>
      <c r="G55" s="130">
        <v>5.1343070169999998E-3</v>
      </c>
      <c r="H55" s="10">
        <f t="shared" si="2"/>
        <v>3955</v>
      </c>
      <c r="I55" s="31">
        <v>0.51410416979999995</v>
      </c>
      <c r="J55" s="10">
        <v>19009</v>
      </c>
      <c r="K55" s="31">
        <v>0.51410416979999995</v>
      </c>
      <c r="L55" s="10">
        <v>749</v>
      </c>
      <c r="M55" s="10">
        <f t="shared" si="3"/>
        <v>603411</v>
      </c>
      <c r="N55" s="130">
        <v>5.1343070169999998E-3</v>
      </c>
      <c r="O55" s="10">
        <f t="shared" si="4"/>
        <v>22537</v>
      </c>
      <c r="P55" s="130">
        <v>5.1343070169999998E-3</v>
      </c>
      <c r="Q55" s="10">
        <f t="shared" si="5"/>
        <v>790</v>
      </c>
      <c r="R55" s="10">
        <f t="shared" si="6"/>
        <v>606980</v>
      </c>
      <c r="S55" s="10">
        <f>+'Concentrado general factor'!U55+'Concentrado factor población'!G55+'Concentrado FEF factor'!R55</f>
        <v>19872149</v>
      </c>
      <c r="T55"/>
      <c r="V55" s="136"/>
    </row>
    <row r="56" spans="1:22" s="3" customFormat="1">
      <c r="A56" s="7">
        <v>348</v>
      </c>
      <c r="B56" s="8" t="s">
        <v>51</v>
      </c>
      <c r="C56" s="130">
        <v>1.7806382961000001E-2</v>
      </c>
      <c r="D56" s="10">
        <f t="shared" si="0"/>
        <v>1981032</v>
      </c>
      <c r="E56" s="130">
        <v>1.7806382961000001E-2</v>
      </c>
      <c r="F56" s="10">
        <f t="shared" si="1"/>
        <v>29431</v>
      </c>
      <c r="G56" s="130">
        <v>1.7806382961000001E-2</v>
      </c>
      <c r="H56" s="10">
        <f t="shared" si="2"/>
        <v>13715</v>
      </c>
      <c r="I56" s="31">
        <v>1.7815011703000001</v>
      </c>
      <c r="J56" s="10">
        <v>65870</v>
      </c>
      <c r="K56" s="31">
        <v>1.7815011703000001</v>
      </c>
      <c r="L56" s="10">
        <v>2597</v>
      </c>
      <c r="M56" s="10">
        <f t="shared" si="3"/>
        <v>2092645</v>
      </c>
      <c r="N56" s="130">
        <v>1.7806382961000001E-2</v>
      </c>
      <c r="O56" s="10">
        <f t="shared" si="4"/>
        <v>78162</v>
      </c>
      <c r="P56" s="130">
        <v>1.7806382961000001E-2</v>
      </c>
      <c r="Q56" s="10">
        <f t="shared" si="5"/>
        <v>2740</v>
      </c>
      <c r="R56" s="10">
        <f t="shared" si="6"/>
        <v>2105080</v>
      </c>
      <c r="S56" s="10">
        <f>+'Concentrado general factor'!U56+'Concentrado factor población'!G56+'Concentrado FEF factor'!R56</f>
        <v>69510267</v>
      </c>
      <c r="T56"/>
      <c r="V56" s="136"/>
    </row>
    <row r="57" spans="1:22" s="3" customFormat="1">
      <c r="A57" s="7">
        <v>349</v>
      </c>
      <c r="B57" s="8" t="s">
        <v>52</v>
      </c>
      <c r="C57" s="130">
        <v>8.0830625599999997E-3</v>
      </c>
      <c r="D57" s="10">
        <f t="shared" si="0"/>
        <v>899273</v>
      </c>
      <c r="E57" s="130">
        <v>8.0830625599999997E-3</v>
      </c>
      <c r="F57" s="10">
        <f t="shared" si="1"/>
        <v>13360</v>
      </c>
      <c r="G57" s="130">
        <v>8.0830625599999997E-3</v>
      </c>
      <c r="H57" s="10">
        <f t="shared" si="2"/>
        <v>6226</v>
      </c>
      <c r="I57" s="31">
        <v>0.81049353140000002</v>
      </c>
      <c r="J57" s="10">
        <v>29968</v>
      </c>
      <c r="K57" s="31">
        <v>0.81049353140000002</v>
      </c>
      <c r="L57" s="10">
        <v>1181</v>
      </c>
      <c r="M57" s="10">
        <f t="shared" si="3"/>
        <v>950008</v>
      </c>
      <c r="N57" s="130">
        <v>8.0830625599999997E-3</v>
      </c>
      <c r="O57" s="10">
        <f t="shared" si="4"/>
        <v>35481</v>
      </c>
      <c r="P57" s="130">
        <v>8.0830625599999997E-3</v>
      </c>
      <c r="Q57" s="10">
        <f t="shared" si="5"/>
        <v>1244</v>
      </c>
      <c r="R57" s="10">
        <f t="shared" si="6"/>
        <v>955584</v>
      </c>
      <c r="S57" s="10">
        <f>+'Concentrado general factor'!U57+'Concentrado factor población'!G57+'Concentrado FEF factor'!R57</f>
        <v>32099856</v>
      </c>
      <c r="T57"/>
      <c r="V57" s="136"/>
    </row>
    <row r="58" spans="1:22" s="3" customFormat="1">
      <c r="A58" s="7">
        <v>350</v>
      </c>
      <c r="B58" s="8" t="s">
        <v>53</v>
      </c>
      <c r="C58" s="130">
        <v>3.248814455E-3</v>
      </c>
      <c r="D58" s="10">
        <f t="shared" si="0"/>
        <v>361444</v>
      </c>
      <c r="E58" s="130">
        <v>3.248814455E-3</v>
      </c>
      <c r="F58" s="10">
        <f t="shared" si="1"/>
        <v>5370</v>
      </c>
      <c r="G58" s="130">
        <v>3.248814455E-3</v>
      </c>
      <c r="H58" s="10">
        <f t="shared" si="2"/>
        <v>2502</v>
      </c>
      <c r="I58" s="31">
        <v>0.32526519199999998</v>
      </c>
      <c r="J58" s="10">
        <v>12026</v>
      </c>
      <c r="K58" s="31">
        <v>0.32526519199999998</v>
      </c>
      <c r="L58" s="10">
        <v>474</v>
      </c>
      <c r="M58" s="10">
        <f t="shared" si="3"/>
        <v>381816</v>
      </c>
      <c r="N58" s="130">
        <v>3.248814455E-3</v>
      </c>
      <c r="O58" s="10">
        <f t="shared" si="4"/>
        <v>14261</v>
      </c>
      <c r="P58" s="130">
        <v>3.248814455E-3</v>
      </c>
      <c r="Q58" s="10">
        <f t="shared" si="5"/>
        <v>500</v>
      </c>
      <c r="R58" s="10">
        <f t="shared" si="6"/>
        <v>384077</v>
      </c>
      <c r="S58" s="10">
        <f>+'Concentrado general factor'!U58+'Concentrado factor población'!G58+'Concentrado FEF factor'!R58</f>
        <v>12572582</v>
      </c>
      <c r="T58"/>
      <c r="V58" s="136"/>
    </row>
    <row r="59" spans="1:22" s="3" customFormat="1">
      <c r="A59" s="7">
        <v>351</v>
      </c>
      <c r="B59" s="8" t="s">
        <v>54</v>
      </c>
      <c r="C59" s="130">
        <v>2.9251029583E-2</v>
      </c>
      <c r="D59" s="10">
        <f t="shared" si="0"/>
        <v>3254294</v>
      </c>
      <c r="E59" s="130">
        <v>2.9251029583E-2</v>
      </c>
      <c r="F59" s="10">
        <f t="shared" si="1"/>
        <v>48348</v>
      </c>
      <c r="G59" s="130">
        <v>2.9251029583E-2</v>
      </c>
      <c r="H59" s="10">
        <f t="shared" si="2"/>
        <v>22530</v>
      </c>
      <c r="I59" s="31">
        <v>2.9290192315999999</v>
      </c>
      <c r="J59" s="10">
        <v>108299</v>
      </c>
      <c r="K59" s="31">
        <v>2.9290192315999999</v>
      </c>
      <c r="L59" s="10">
        <v>4270</v>
      </c>
      <c r="M59" s="10">
        <f t="shared" si="3"/>
        <v>3437741</v>
      </c>
      <c r="N59" s="130">
        <v>2.9251029583E-2</v>
      </c>
      <c r="O59" s="10">
        <f t="shared" si="4"/>
        <v>128399</v>
      </c>
      <c r="P59" s="130">
        <v>2.9251029583E-2</v>
      </c>
      <c r="Q59" s="10">
        <f t="shared" si="5"/>
        <v>4501</v>
      </c>
      <c r="R59" s="10">
        <f t="shared" si="6"/>
        <v>3458072</v>
      </c>
      <c r="S59" s="10">
        <f>+'Concentrado general factor'!U59+'Concentrado factor población'!G59+'Concentrado FEF factor'!R59</f>
        <v>113346963</v>
      </c>
      <c r="T59"/>
      <c r="V59" s="136"/>
    </row>
    <row r="60" spans="1:22" s="3" customFormat="1">
      <c r="A60" s="7">
        <v>352</v>
      </c>
      <c r="B60" s="8" t="s">
        <v>55</v>
      </c>
      <c r="C60" s="130">
        <v>5.9113571440000002E-3</v>
      </c>
      <c r="D60" s="10">
        <f t="shared" si="0"/>
        <v>657662</v>
      </c>
      <c r="E60" s="130">
        <v>5.9113571440000002E-3</v>
      </c>
      <c r="F60" s="10">
        <f t="shared" si="1"/>
        <v>9771</v>
      </c>
      <c r="G60" s="130">
        <v>5.9113571440000002E-3</v>
      </c>
      <c r="H60" s="10">
        <f t="shared" si="2"/>
        <v>4553</v>
      </c>
      <c r="I60" s="31">
        <v>0.59194148889999998</v>
      </c>
      <c r="J60" s="10">
        <v>21887</v>
      </c>
      <c r="K60" s="31">
        <v>0.59194148889999998</v>
      </c>
      <c r="L60" s="10">
        <v>863</v>
      </c>
      <c r="M60" s="10">
        <f t="shared" si="3"/>
        <v>694736</v>
      </c>
      <c r="N60" s="130">
        <v>5.9113571440000002E-3</v>
      </c>
      <c r="O60" s="10">
        <f t="shared" si="4"/>
        <v>25948</v>
      </c>
      <c r="P60" s="130">
        <v>5.9113571440000002E-3</v>
      </c>
      <c r="Q60" s="10">
        <f t="shared" si="5"/>
        <v>910</v>
      </c>
      <c r="R60" s="10">
        <f t="shared" si="6"/>
        <v>698844</v>
      </c>
      <c r="S60" s="10">
        <f>+'Concentrado general factor'!U60+'Concentrado factor población'!G60+'Concentrado FEF factor'!R60</f>
        <v>23158139</v>
      </c>
      <c r="T60"/>
      <c r="V60" s="136"/>
    </row>
    <row r="61" spans="1:22" s="3" customFormat="1">
      <c r="A61" s="7">
        <v>353</v>
      </c>
      <c r="B61" s="8" t="s">
        <v>56</v>
      </c>
      <c r="C61" s="130">
        <v>2.3221781638999999E-2</v>
      </c>
      <c r="D61" s="10">
        <f t="shared" si="0"/>
        <v>2583516</v>
      </c>
      <c r="E61" s="130">
        <v>2.3221781638999999E-2</v>
      </c>
      <c r="F61" s="10">
        <f t="shared" si="1"/>
        <v>38382</v>
      </c>
      <c r="G61" s="130">
        <v>2.3221781638999999E-2</v>
      </c>
      <c r="H61" s="10">
        <f t="shared" si="2"/>
        <v>17886</v>
      </c>
      <c r="I61" s="31">
        <v>2.3283559070000002</v>
      </c>
      <c r="J61" s="10">
        <v>86090</v>
      </c>
      <c r="K61" s="31">
        <v>2.3283559070000002</v>
      </c>
      <c r="L61" s="10">
        <v>3394</v>
      </c>
      <c r="M61" s="10">
        <f t="shared" si="3"/>
        <v>2729268</v>
      </c>
      <c r="N61" s="130">
        <v>2.3221781638999999E-2</v>
      </c>
      <c r="O61" s="10">
        <f t="shared" si="4"/>
        <v>101933</v>
      </c>
      <c r="P61" s="130">
        <v>2.3221781638999999E-2</v>
      </c>
      <c r="Q61" s="10">
        <f t="shared" si="5"/>
        <v>3573</v>
      </c>
      <c r="R61" s="10">
        <f t="shared" si="6"/>
        <v>2745290</v>
      </c>
      <c r="S61" s="10">
        <f>+'Concentrado general factor'!U61+'Concentrado factor población'!G61+'Concentrado FEF factor'!R61</f>
        <v>90583647</v>
      </c>
      <c r="T61"/>
      <c r="V61" s="136"/>
    </row>
    <row r="62" spans="1:22" s="3" customFormat="1">
      <c r="A62" s="7">
        <v>354</v>
      </c>
      <c r="B62" s="8" t="s">
        <v>57</v>
      </c>
      <c r="C62" s="130">
        <v>9.5431682490000006E-3</v>
      </c>
      <c r="D62" s="10">
        <f t="shared" si="0"/>
        <v>1061716</v>
      </c>
      <c r="E62" s="130">
        <v>9.5431682490000006E-3</v>
      </c>
      <c r="F62" s="10">
        <f t="shared" si="1"/>
        <v>15774</v>
      </c>
      <c r="G62" s="130">
        <v>9.5431682490000006E-3</v>
      </c>
      <c r="H62" s="10">
        <f t="shared" si="2"/>
        <v>7351</v>
      </c>
      <c r="I62" s="31">
        <v>0.95683342589999998</v>
      </c>
      <c r="J62" s="10">
        <v>35378</v>
      </c>
      <c r="K62" s="31">
        <v>0.95683342589999998</v>
      </c>
      <c r="L62" s="10">
        <v>1395</v>
      </c>
      <c r="M62" s="10">
        <f t="shared" si="3"/>
        <v>1121614</v>
      </c>
      <c r="N62" s="130">
        <v>9.5431682490000006E-3</v>
      </c>
      <c r="O62" s="10">
        <f t="shared" si="4"/>
        <v>41890</v>
      </c>
      <c r="P62" s="130">
        <v>9.5431682490000006E-3</v>
      </c>
      <c r="Q62" s="10">
        <f t="shared" si="5"/>
        <v>1469</v>
      </c>
      <c r="R62" s="10">
        <f t="shared" si="6"/>
        <v>1128200</v>
      </c>
      <c r="S62" s="10">
        <f>+'Concentrado general factor'!U62+'Concentrado factor población'!G62+'Concentrado FEF factor'!R62</f>
        <v>37584918</v>
      </c>
      <c r="T62"/>
      <c r="V62" s="136"/>
    </row>
    <row r="63" spans="1:22" s="3" customFormat="1">
      <c r="A63" s="7">
        <v>355</v>
      </c>
      <c r="B63" s="8" t="s">
        <v>58</v>
      </c>
      <c r="C63" s="130">
        <v>6.8509900460000002E-3</v>
      </c>
      <c r="D63" s="10">
        <f t="shared" si="0"/>
        <v>762200</v>
      </c>
      <c r="E63" s="130">
        <v>6.8509900460000002E-3</v>
      </c>
      <c r="F63" s="10">
        <f t="shared" si="1"/>
        <v>11324</v>
      </c>
      <c r="G63" s="130">
        <v>6.8509900460000002E-3</v>
      </c>
      <c r="H63" s="10">
        <f t="shared" si="2"/>
        <v>5277</v>
      </c>
      <c r="I63" s="31">
        <v>0.68693460070000001</v>
      </c>
      <c r="J63" s="10">
        <v>25399</v>
      </c>
      <c r="K63" s="31">
        <v>0.68693460070000001</v>
      </c>
      <c r="L63" s="10">
        <v>1001</v>
      </c>
      <c r="M63" s="10">
        <f t="shared" si="3"/>
        <v>805201</v>
      </c>
      <c r="N63" s="130">
        <v>6.8509900460000002E-3</v>
      </c>
      <c r="O63" s="10">
        <f t="shared" si="4"/>
        <v>30073</v>
      </c>
      <c r="P63" s="130">
        <v>6.8509900460000002E-3</v>
      </c>
      <c r="Q63" s="10">
        <f t="shared" si="5"/>
        <v>1054</v>
      </c>
      <c r="R63" s="10">
        <f t="shared" si="6"/>
        <v>809928</v>
      </c>
      <c r="S63" s="10">
        <f>+'Concentrado general factor'!U63+'Concentrado factor población'!G63+'Concentrado FEF factor'!R63</f>
        <v>26927203</v>
      </c>
      <c r="T63"/>
      <c r="V63" s="136"/>
    </row>
    <row r="64" spans="1:22" s="3" customFormat="1">
      <c r="A64" s="7">
        <v>356</v>
      </c>
      <c r="B64" s="8" t="s">
        <v>59</v>
      </c>
      <c r="C64" s="130">
        <v>9.0319163940000002E-3</v>
      </c>
      <c r="D64" s="10">
        <f t="shared" si="0"/>
        <v>1004837</v>
      </c>
      <c r="E64" s="130">
        <v>9.0319163940000002E-3</v>
      </c>
      <c r="F64" s="10">
        <f t="shared" si="1"/>
        <v>14928</v>
      </c>
      <c r="G64" s="130">
        <v>9.0319163940000002E-3</v>
      </c>
      <c r="H64" s="10">
        <f t="shared" si="2"/>
        <v>6957</v>
      </c>
      <c r="I64" s="31">
        <v>0.90621288</v>
      </c>
      <c r="J64" s="10">
        <v>33507</v>
      </c>
      <c r="K64" s="31">
        <v>0.90621288</v>
      </c>
      <c r="L64" s="10">
        <v>1321</v>
      </c>
      <c r="M64" s="10">
        <f t="shared" si="3"/>
        <v>1061550</v>
      </c>
      <c r="N64" s="130">
        <v>9.0319163940000002E-3</v>
      </c>
      <c r="O64" s="10">
        <f t="shared" si="4"/>
        <v>39646</v>
      </c>
      <c r="P64" s="130">
        <v>9.0319163940000002E-3</v>
      </c>
      <c r="Q64" s="10">
        <f t="shared" si="5"/>
        <v>1390</v>
      </c>
      <c r="R64" s="10">
        <f t="shared" si="6"/>
        <v>1067758</v>
      </c>
      <c r="S64" s="10">
        <f>+'Concentrado general factor'!U64+'Concentrado factor población'!G64+'Concentrado FEF factor'!R64</f>
        <v>35636921</v>
      </c>
      <c r="T64"/>
      <c r="V64" s="136"/>
    </row>
    <row r="65" spans="1:22" s="3" customFormat="1">
      <c r="A65" s="7">
        <v>357</v>
      </c>
      <c r="B65" s="8" t="s">
        <v>60</v>
      </c>
      <c r="C65" s="130">
        <v>1.8646542937999999E-2</v>
      </c>
      <c r="D65" s="10">
        <f t="shared" si="0"/>
        <v>2074503</v>
      </c>
      <c r="E65" s="130">
        <v>1.8646542937999999E-2</v>
      </c>
      <c r="F65" s="10">
        <f t="shared" si="1"/>
        <v>30820</v>
      </c>
      <c r="G65" s="130">
        <v>1.8646542937999999E-2</v>
      </c>
      <c r="H65" s="10">
        <f t="shared" si="2"/>
        <v>14362</v>
      </c>
      <c r="I65" s="31">
        <v>1.8677353564000001</v>
      </c>
      <c r="J65" s="10">
        <v>69058</v>
      </c>
      <c r="K65" s="31">
        <v>1.8677353564000001</v>
      </c>
      <c r="L65" s="10">
        <v>2723</v>
      </c>
      <c r="M65" s="10">
        <f t="shared" si="3"/>
        <v>2191466</v>
      </c>
      <c r="N65" s="130">
        <v>1.8646542937999999E-2</v>
      </c>
      <c r="O65" s="10">
        <f t="shared" si="4"/>
        <v>81850</v>
      </c>
      <c r="P65" s="130">
        <v>1.8646542937999999E-2</v>
      </c>
      <c r="Q65" s="10">
        <f t="shared" si="5"/>
        <v>2869</v>
      </c>
      <c r="R65" s="10">
        <f t="shared" si="6"/>
        <v>2204404</v>
      </c>
      <c r="S65" s="10">
        <f>+'Concentrado general factor'!U65+'Concentrado factor población'!G65+'Concentrado FEF factor'!R65</f>
        <v>72991070</v>
      </c>
      <c r="T65"/>
      <c r="V65" s="136"/>
    </row>
    <row r="66" spans="1:22" s="3" customFormat="1">
      <c r="A66" s="7">
        <v>358</v>
      </c>
      <c r="B66" s="8" t="s">
        <v>61</v>
      </c>
      <c r="C66" s="130">
        <v>0.100358457097</v>
      </c>
      <c r="D66" s="10">
        <f>ROUND(D$68*$C66,0)-1</f>
        <v>11165280</v>
      </c>
      <c r="E66" s="130">
        <v>0.100358457097</v>
      </c>
      <c r="F66" s="10">
        <f>ROUND(F$68*$E66,0)-2</f>
        <v>165876</v>
      </c>
      <c r="G66" s="130">
        <v>0.100358457097</v>
      </c>
      <c r="H66" s="10">
        <f>ROUND(H$68*$G66,0)+4</f>
        <v>77305</v>
      </c>
      <c r="I66" s="31">
        <v>10.0055693546</v>
      </c>
      <c r="J66" s="10">
        <v>369946</v>
      </c>
      <c r="K66" s="31">
        <v>10.0055693546</v>
      </c>
      <c r="L66" s="10">
        <v>14585</v>
      </c>
      <c r="M66" s="10">
        <f t="shared" si="3"/>
        <v>11792992</v>
      </c>
      <c r="N66" s="130">
        <v>0.100358457097</v>
      </c>
      <c r="O66" s="10">
        <f>ROUND(O$68*$N66,0)+2</f>
        <v>440532</v>
      </c>
      <c r="P66" s="130">
        <v>0.100358457097</v>
      </c>
      <c r="Q66" s="10">
        <f>ROUND(Q$68*$P66,0)+1</f>
        <v>15444</v>
      </c>
      <c r="R66" s="10">
        <f>+D66+F66+H66+O66+Q66</f>
        <v>11864437</v>
      </c>
      <c r="S66" s="10">
        <f>+'Concentrado general factor'!U66+'Concentrado factor población'!G66+'Concentrado FEF factor'!R66</f>
        <v>391477141</v>
      </c>
      <c r="T66"/>
      <c r="V66" s="136"/>
    </row>
    <row r="67" spans="1:22" s="3" customFormat="1" ht="8.25" customHeight="1">
      <c r="A67" s="11"/>
      <c r="B67" s="11"/>
      <c r="C67" s="11"/>
      <c r="D67" s="13"/>
      <c r="E67" s="13"/>
      <c r="F67" s="13"/>
      <c r="G67" s="13"/>
      <c r="H67" s="13"/>
      <c r="I67" s="13"/>
      <c r="J67" s="13"/>
      <c r="K67" s="13"/>
      <c r="L67" s="13"/>
      <c r="M67" s="32"/>
      <c r="N67" s="13"/>
      <c r="O67" s="13"/>
      <c r="P67" s="13"/>
      <c r="Q67" s="13"/>
      <c r="R67" s="13"/>
      <c r="S67" s="32"/>
      <c r="T67"/>
      <c r="V67" s="136"/>
    </row>
    <row r="68" spans="1:22" s="3" customFormat="1">
      <c r="A68" s="15"/>
      <c r="B68" s="16" t="s">
        <v>63</v>
      </c>
      <c r="C68" s="18">
        <f>SUM(C9:C67)</f>
        <v>1</v>
      </c>
      <c r="D68" s="18">
        <v>111254010</v>
      </c>
      <c r="E68" s="18">
        <f t="shared" ref="E68:M68" si="7">SUM(E9:E67)</f>
        <v>1</v>
      </c>
      <c r="F68" s="18">
        <v>1652858</v>
      </c>
      <c r="G68" s="18">
        <f t="shared" si="7"/>
        <v>1</v>
      </c>
      <c r="H68" s="18">
        <v>770245</v>
      </c>
      <c r="I68" s="18">
        <f t="shared" si="7"/>
        <v>100.00000000000003</v>
      </c>
      <c r="J68" s="18">
        <f t="shared" si="7"/>
        <v>3697464</v>
      </c>
      <c r="K68" s="18">
        <f t="shared" si="7"/>
        <v>100.00000000000003</v>
      </c>
      <c r="L68" s="18">
        <f t="shared" si="7"/>
        <v>145770</v>
      </c>
      <c r="M68" s="18">
        <f t="shared" si="7"/>
        <v>117520347</v>
      </c>
      <c r="N68" s="18">
        <f t="shared" ref="N68:P68" si="8">SUM(N9:N67)</f>
        <v>1</v>
      </c>
      <c r="O68" s="18">
        <v>4389562</v>
      </c>
      <c r="P68" s="18">
        <f t="shared" si="8"/>
        <v>1</v>
      </c>
      <c r="Q68" s="18">
        <v>153882</v>
      </c>
      <c r="R68" s="18">
        <f>SUM(R9:R66)</f>
        <v>118220557</v>
      </c>
      <c r="S68" s="18">
        <f>SUM(S9:S67)</f>
        <v>3909692944</v>
      </c>
      <c r="T68"/>
    </row>
    <row r="69" spans="1:22" ht="8.25" customHeight="1">
      <c r="A69" s="19"/>
      <c r="B69" s="19"/>
      <c r="C69" s="33"/>
      <c r="D69" s="19"/>
      <c r="E69" s="19"/>
      <c r="F69" s="19"/>
      <c r="G69" s="19"/>
      <c r="H69" s="19"/>
      <c r="I69" s="19"/>
      <c r="J69" s="19"/>
      <c r="K69" s="19"/>
      <c r="S69" s="62"/>
    </row>
    <row r="70" spans="1:22" s="3" customFormat="1">
      <c r="A70" s="15"/>
      <c r="B70" s="16" t="s">
        <v>163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>
        <v>115078230</v>
      </c>
      <c r="T70"/>
    </row>
    <row r="71" spans="1:22" ht="6" customHeight="1">
      <c r="A71" s="19"/>
      <c r="B71" s="19"/>
      <c r="C71" s="33"/>
      <c r="D71" s="27"/>
      <c r="E71" s="27"/>
      <c r="F71" s="27"/>
      <c r="G71" s="27"/>
      <c r="H71" s="27"/>
      <c r="I71" s="27"/>
      <c r="J71" s="27"/>
      <c r="K71" s="27"/>
      <c r="L71" s="27"/>
      <c r="S71" s="62"/>
    </row>
    <row r="72" spans="1:22" s="3" customFormat="1">
      <c r="A72" s="15"/>
      <c r="B72" s="16" t="s">
        <v>164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>
        <v>57178169</v>
      </c>
      <c r="T72"/>
    </row>
    <row r="73" spans="1:22" ht="6" customHeight="1">
      <c r="A73" s="19"/>
      <c r="B73" s="19"/>
      <c r="C73" s="33"/>
      <c r="D73" s="19"/>
      <c r="E73" s="19"/>
      <c r="F73" s="19"/>
      <c r="G73" s="19"/>
      <c r="H73" s="19"/>
      <c r="I73" s="19"/>
      <c r="J73" s="19"/>
      <c r="K73" s="19"/>
    </row>
    <row r="74" spans="1:22">
      <c r="A74" s="15"/>
      <c r="B74" s="16" t="s">
        <v>100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>
        <f>+S68+S70+S72</f>
        <v>4081949343</v>
      </c>
    </row>
    <row r="75" spans="1:22">
      <c r="A75" s="19"/>
      <c r="B75" s="19"/>
      <c r="C75" s="33"/>
      <c r="D75" s="19"/>
      <c r="E75" s="19"/>
      <c r="F75" s="19"/>
      <c r="G75" s="19"/>
      <c r="H75" s="19"/>
      <c r="I75" s="19"/>
      <c r="J75" s="19"/>
      <c r="K75" s="19"/>
    </row>
    <row r="76" spans="1:22">
      <c r="A76" s="19"/>
      <c r="B76" s="19"/>
      <c r="C76" s="33"/>
      <c r="D76" s="19"/>
      <c r="E76" s="19"/>
      <c r="F76" s="19"/>
      <c r="G76" s="19"/>
      <c r="H76" s="19"/>
      <c r="I76" s="19"/>
      <c r="J76" s="19"/>
      <c r="K76" s="19"/>
    </row>
    <row r="77" spans="1:22">
      <c r="A77" s="19"/>
      <c r="B77" s="19"/>
      <c r="C77" s="33"/>
      <c r="D77" s="19"/>
      <c r="E77" s="19"/>
      <c r="F77" s="19"/>
      <c r="G77" s="19"/>
      <c r="H77" s="19"/>
      <c r="I77" s="19"/>
      <c r="J77" s="19"/>
      <c r="K77" s="19"/>
    </row>
    <row r="78" spans="1:22">
      <c r="A78" s="19"/>
      <c r="B78" s="19"/>
      <c r="C78" s="33"/>
      <c r="D78" s="19"/>
      <c r="E78" s="19"/>
      <c r="F78" s="19"/>
      <c r="G78" s="19"/>
      <c r="H78" s="19"/>
      <c r="I78" s="19"/>
      <c r="J78" s="19"/>
      <c r="K78" s="19"/>
    </row>
    <row r="79" spans="1:22">
      <c r="A79" s="19"/>
      <c r="B79" s="19"/>
      <c r="C79" s="33"/>
      <c r="D79" s="19"/>
      <c r="E79" s="19"/>
      <c r="F79" s="19"/>
      <c r="G79" s="19"/>
      <c r="H79" s="19"/>
      <c r="I79" s="19"/>
      <c r="J79" s="19"/>
      <c r="K79" s="19"/>
    </row>
    <row r="80" spans="1:22">
      <c r="A80" s="19"/>
      <c r="B80" s="19"/>
      <c r="C80" s="33"/>
      <c r="D80" s="19"/>
      <c r="E80" s="19"/>
      <c r="F80" s="19"/>
      <c r="G80" s="19"/>
      <c r="H80" s="19"/>
      <c r="I80" s="19"/>
      <c r="J80" s="19"/>
      <c r="K80" s="19"/>
    </row>
    <row r="81" spans="1:11">
      <c r="A81" s="19"/>
      <c r="B81" s="19"/>
      <c r="C81" s="33"/>
      <c r="D81" s="19"/>
      <c r="E81" s="19"/>
      <c r="F81" s="19"/>
      <c r="G81" s="19"/>
      <c r="H81" s="19"/>
      <c r="I81" s="19"/>
      <c r="J81" s="19"/>
      <c r="K81" s="19"/>
    </row>
    <row r="82" spans="1:11">
      <c r="A82" s="19"/>
      <c r="B82" s="19"/>
      <c r="C82" s="33"/>
      <c r="D82" s="19"/>
      <c r="E82" s="19"/>
      <c r="F82" s="19"/>
      <c r="G82" s="19"/>
      <c r="H82" s="19"/>
      <c r="I82" s="19"/>
      <c r="J82" s="19"/>
      <c r="K82" s="19"/>
    </row>
    <row r="83" spans="1:11">
      <c r="A83" s="19"/>
      <c r="B83" s="19"/>
      <c r="C83" s="33"/>
      <c r="D83" s="19"/>
      <c r="E83" s="19"/>
      <c r="F83" s="19"/>
      <c r="G83" s="19"/>
      <c r="H83" s="19"/>
      <c r="I83" s="19"/>
      <c r="J83" s="19"/>
      <c r="K83" s="19"/>
    </row>
    <row r="84" spans="1:11">
      <c r="A84" s="19"/>
      <c r="B84" s="19"/>
      <c r="C84" s="33"/>
      <c r="D84" s="19"/>
      <c r="E84" s="19"/>
      <c r="F84" s="19"/>
      <c r="G84" s="19"/>
      <c r="H84" s="19"/>
      <c r="I84" s="19"/>
      <c r="J84" s="19"/>
      <c r="K84" s="19"/>
    </row>
    <row r="85" spans="1:11">
      <c r="A85" s="19"/>
      <c r="B85" s="19"/>
      <c r="C85" s="33"/>
      <c r="D85" s="19"/>
      <c r="E85" s="19"/>
      <c r="F85" s="19"/>
      <c r="G85" s="19"/>
      <c r="H85" s="19"/>
      <c r="I85" s="19"/>
      <c r="J85" s="19"/>
      <c r="K85" s="19"/>
    </row>
    <row r="86" spans="1:11">
      <c r="A86" s="19"/>
      <c r="B86" s="19"/>
      <c r="C86" s="33"/>
      <c r="D86" s="19"/>
      <c r="E86" s="19"/>
      <c r="F86" s="19"/>
      <c r="G86" s="19"/>
      <c r="H86" s="19"/>
      <c r="I86" s="19"/>
      <c r="J86" s="19"/>
      <c r="K86" s="19"/>
    </row>
    <row r="87" spans="1:11">
      <c r="A87" s="19"/>
      <c r="B87" s="19"/>
      <c r="C87" s="33"/>
      <c r="D87" s="19"/>
      <c r="E87" s="19"/>
      <c r="F87" s="19"/>
      <c r="G87" s="19"/>
      <c r="H87" s="19"/>
      <c r="I87" s="19"/>
      <c r="J87" s="19"/>
      <c r="K87" s="19"/>
    </row>
    <row r="88" spans="1:11">
      <c r="A88" s="19"/>
      <c r="B88" s="19"/>
      <c r="C88" s="33"/>
      <c r="D88" s="19"/>
      <c r="E88" s="19"/>
      <c r="F88" s="19"/>
      <c r="G88" s="19"/>
      <c r="H88" s="19"/>
      <c r="I88" s="19"/>
      <c r="J88" s="19"/>
      <c r="K88" s="19"/>
    </row>
    <row r="89" spans="1:11">
      <c r="A89" s="19"/>
      <c r="B89" s="19"/>
      <c r="C89" s="33"/>
      <c r="D89" s="19"/>
      <c r="E89" s="19"/>
      <c r="F89" s="19"/>
      <c r="G89" s="19"/>
      <c r="H89" s="19"/>
      <c r="I89" s="19"/>
      <c r="J89" s="19"/>
      <c r="K89" s="19"/>
    </row>
    <row r="90" spans="1:11">
      <c r="A90" s="19"/>
      <c r="B90" s="19"/>
      <c r="C90" s="33"/>
      <c r="D90" s="19"/>
      <c r="E90" s="19"/>
      <c r="F90" s="19"/>
      <c r="G90" s="19"/>
      <c r="H90" s="19"/>
      <c r="I90" s="19"/>
      <c r="J90" s="19"/>
      <c r="K90" s="19"/>
    </row>
    <row r="91" spans="1:11">
      <c r="A91" s="19"/>
      <c r="B91" s="19"/>
      <c r="C91" s="33"/>
      <c r="D91" s="19"/>
      <c r="E91" s="19"/>
      <c r="F91" s="19"/>
      <c r="G91" s="19"/>
      <c r="H91" s="19"/>
      <c r="I91" s="19"/>
      <c r="J91" s="19"/>
      <c r="K91" s="19"/>
    </row>
    <row r="92" spans="1:11">
      <c r="A92" s="19"/>
      <c r="B92" s="19"/>
      <c r="C92" s="33"/>
      <c r="D92" s="19"/>
      <c r="E92" s="19"/>
      <c r="F92" s="19"/>
      <c r="G92" s="19"/>
      <c r="H92" s="19"/>
      <c r="I92" s="19"/>
      <c r="J92" s="19"/>
      <c r="K92" s="19"/>
    </row>
    <row r="93" spans="1:11">
      <c r="A93" s="19"/>
      <c r="B93" s="19"/>
      <c r="C93" s="33"/>
      <c r="D93" s="19"/>
      <c r="E93" s="19"/>
      <c r="F93" s="19"/>
      <c r="G93" s="19"/>
      <c r="H93" s="19"/>
      <c r="I93" s="19"/>
      <c r="J93" s="19"/>
      <c r="K93" s="19"/>
    </row>
    <row r="94" spans="1:11">
      <c r="A94" s="19"/>
      <c r="B94" s="19"/>
      <c r="C94" s="33"/>
      <c r="D94" s="19"/>
      <c r="E94" s="19"/>
      <c r="F94" s="19"/>
      <c r="G94" s="19"/>
      <c r="H94" s="19"/>
      <c r="I94" s="19"/>
      <c r="J94" s="19"/>
      <c r="K94" s="19"/>
    </row>
    <row r="95" spans="1:11">
      <c r="A95" s="19"/>
      <c r="B95" s="19"/>
      <c r="C95" s="33"/>
      <c r="D95" s="19"/>
      <c r="E95" s="19"/>
      <c r="F95" s="19"/>
      <c r="G95" s="19"/>
      <c r="H95" s="19"/>
      <c r="I95" s="19"/>
      <c r="J95" s="19"/>
      <c r="K95" s="19"/>
    </row>
    <row r="96" spans="1:11">
      <c r="A96" s="19"/>
      <c r="B96" s="19"/>
      <c r="C96" s="33"/>
      <c r="D96" s="19"/>
      <c r="E96" s="19"/>
      <c r="F96" s="19"/>
      <c r="G96" s="19"/>
      <c r="H96" s="19"/>
      <c r="I96" s="19"/>
      <c r="J96" s="19"/>
      <c r="K96" s="19"/>
    </row>
    <row r="97" spans="1:11">
      <c r="A97" s="19"/>
      <c r="B97" s="19"/>
      <c r="C97" s="33"/>
      <c r="D97" s="19"/>
      <c r="E97" s="19"/>
      <c r="F97" s="19"/>
      <c r="G97" s="19"/>
      <c r="H97" s="19"/>
      <c r="I97" s="19"/>
      <c r="J97" s="19"/>
      <c r="K97" s="19"/>
    </row>
    <row r="98" spans="1:11">
      <c r="A98" s="19"/>
      <c r="B98" s="19"/>
      <c r="C98" s="33"/>
      <c r="D98" s="19"/>
      <c r="E98" s="19"/>
      <c r="F98" s="19"/>
      <c r="G98" s="19"/>
      <c r="H98" s="19"/>
      <c r="I98" s="19"/>
      <c r="J98" s="19"/>
      <c r="K98" s="19"/>
    </row>
    <row r="99" spans="1:11">
      <c r="A99" s="19"/>
      <c r="B99" s="19"/>
      <c r="C99" s="33"/>
      <c r="D99" s="19"/>
      <c r="E99" s="19"/>
      <c r="F99" s="19"/>
      <c r="G99" s="19"/>
      <c r="H99" s="19"/>
      <c r="I99" s="19"/>
      <c r="J99" s="19"/>
      <c r="K99" s="19"/>
    </row>
    <row r="100" spans="1:11">
      <c r="A100" s="19"/>
      <c r="B100" s="19"/>
      <c r="C100" s="33"/>
      <c r="D100" s="19"/>
      <c r="E100" s="19"/>
      <c r="F100" s="19"/>
      <c r="G100" s="19"/>
      <c r="H100" s="19"/>
      <c r="I100" s="19"/>
      <c r="J100" s="19"/>
      <c r="K100" s="19"/>
    </row>
    <row r="101" spans="1:11">
      <c r="A101" s="19"/>
      <c r="B101" s="19"/>
      <c r="C101" s="33"/>
      <c r="D101" s="19"/>
      <c r="E101" s="19"/>
      <c r="F101" s="19"/>
      <c r="G101" s="19"/>
      <c r="H101" s="19"/>
      <c r="I101" s="19"/>
      <c r="J101" s="19"/>
      <c r="K101" s="19"/>
    </row>
    <row r="102" spans="1:11">
      <c r="A102" s="19"/>
      <c r="B102" s="19"/>
      <c r="C102" s="33"/>
      <c r="D102" s="19"/>
      <c r="E102" s="19"/>
      <c r="F102" s="19"/>
      <c r="G102" s="19"/>
      <c r="H102" s="19"/>
      <c r="I102" s="19"/>
      <c r="J102" s="19"/>
      <c r="K102" s="19"/>
    </row>
    <row r="103" spans="1:11">
      <c r="A103" s="19"/>
      <c r="B103" s="19"/>
      <c r="C103" s="33"/>
      <c r="D103" s="19"/>
      <c r="E103" s="19"/>
      <c r="F103" s="19"/>
      <c r="G103" s="19"/>
      <c r="H103" s="19"/>
      <c r="I103" s="19"/>
      <c r="J103" s="19"/>
      <c r="K103" s="19"/>
    </row>
    <row r="104" spans="1:11">
      <c r="A104" s="19"/>
      <c r="B104" s="19"/>
      <c r="C104" s="33"/>
      <c r="D104" s="19"/>
      <c r="E104" s="19"/>
      <c r="F104" s="19"/>
      <c r="G104" s="19"/>
      <c r="H104" s="19"/>
      <c r="I104" s="19"/>
      <c r="J104" s="19"/>
      <c r="K104" s="19"/>
    </row>
    <row r="105" spans="1:11">
      <c r="A105" s="19"/>
      <c r="B105" s="19"/>
      <c r="C105" s="33"/>
      <c r="D105" s="19"/>
      <c r="E105" s="19"/>
      <c r="F105" s="19"/>
      <c r="G105" s="19"/>
      <c r="H105" s="19"/>
      <c r="I105" s="19"/>
      <c r="J105" s="19"/>
      <c r="K105" s="19"/>
    </row>
    <row r="106" spans="1:11">
      <c r="A106" s="19"/>
      <c r="B106" s="19"/>
      <c r="C106" s="33"/>
      <c r="D106" s="19"/>
      <c r="E106" s="19"/>
      <c r="F106" s="19"/>
      <c r="G106" s="19"/>
      <c r="H106" s="19"/>
      <c r="I106" s="19"/>
      <c r="J106" s="19"/>
      <c r="K106" s="19"/>
    </row>
    <row r="107" spans="1:11">
      <c r="A107" s="19"/>
      <c r="B107" s="19"/>
      <c r="C107" s="33"/>
      <c r="D107" s="19"/>
      <c r="E107" s="19"/>
      <c r="F107" s="19"/>
      <c r="G107" s="19"/>
      <c r="H107" s="19"/>
      <c r="I107" s="19"/>
      <c r="J107" s="19"/>
      <c r="K107" s="19"/>
    </row>
    <row r="108" spans="1:11">
      <c r="A108" s="19"/>
      <c r="B108" s="19"/>
      <c r="C108" s="33"/>
      <c r="D108" s="19"/>
      <c r="E108" s="19"/>
      <c r="F108" s="19"/>
      <c r="G108" s="19"/>
      <c r="H108" s="19"/>
      <c r="I108" s="19"/>
      <c r="J108" s="19"/>
      <c r="K108" s="19"/>
    </row>
    <row r="109" spans="1:11">
      <c r="A109" s="19"/>
      <c r="B109" s="19"/>
      <c r="C109" s="33"/>
      <c r="D109" s="19"/>
      <c r="E109" s="19"/>
      <c r="F109" s="19"/>
      <c r="G109" s="19"/>
      <c r="H109" s="19"/>
      <c r="I109" s="19"/>
      <c r="J109" s="19"/>
      <c r="K109" s="19"/>
    </row>
    <row r="110" spans="1:11">
      <c r="A110" s="19"/>
      <c r="B110" s="19"/>
      <c r="C110" s="33"/>
      <c r="D110" s="19"/>
      <c r="E110" s="19"/>
      <c r="F110" s="19"/>
      <c r="G110" s="19"/>
      <c r="H110" s="19"/>
      <c r="I110" s="19"/>
      <c r="J110" s="19"/>
      <c r="K110" s="19"/>
    </row>
    <row r="111" spans="1:11">
      <c r="A111" s="19"/>
      <c r="B111" s="19"/>
      <c r="C111" s="33"/>
      <c r="D111" s="19"/>
      <c r="E111" s="19"/>
      <c r="F111" s="19"/>
      <c r="G111" s="19"/>
      <c r="H111" s="19"/>
      <c r="I111" s="19"/>
      <c r="J111" s="19"/>
      <c r="K111" s="19"/>
    </row>
    <row r="112" spans="1:11">
      <c r="A112" s="19"/>
      <c r="B112" s="19"/>
      <c r="C112" s="33"/>
      <c r="D112" s="19"/>
      <c r="E112" s="19"/>
      <c r="F112" s="19"/>
      <c r="G112" s="19"/>
      <c r="H112" s="19"/>
      <c r="I112" s="19"/>
      <c r="J112" s="19"/>
      <c r="K112" s="19"/>
    </row>
    <row r="113" spans="1:11">
      <c r="A113" s="19"/>
      <c r="B113" s="19"/>
      <c r="C113" s="33"/>
      <c r="D113" s="19"/>
      <c r="E113" s="19"/>
      <c r="F113" s="19"/>
      <c r="G113" s="19"/>
      <c r="H113" s="19"/>
      <c r="I113" s="19"/>
      <c r="J113" s="19"/>
      <c r="K113" s="19"/>
    </row>
    <row r="114" spans="1:11">
      <c r="A114" s="19"/>
      <c r="B114" s="19"/>
      <c r="C114" s="33"/>
      <c r="D114" s="19"/>
      <c r="E114" s="19"/>
      <c r="F114" s="19"/>
      <c r="G114" s="19"/>
      <c r="H114" s="19"/>
      <c r="I114" s="19"/>
      <c r="J114" s="19"/>
      <c r="K114" s="19"/>
    </row>
    <row r="115" spans="1:11">
      <c r="A115" s="19"/>
      <c r="B115" s="19"/>
      <c r="C115" s="33"/>
      <c r="D115" s="19"/>
      <c r="E115" s="19"/>
      <c r="F115" s="19"/>
      <c r="G115" s="19"/>
      <c r="H115" s="19"/>
      <c r="I115" s="19"/>
      <c r="J115" s="19"/>
      <c r="K115" s="19"/>
    </row>
    <row r="116" spans="1:11">
      <c r="A116" s="19"/>
      <c r="B116" s="19"/>
      <c r="C116" s="33"/>
      <c r="D116" s="19"/>
      <c r="E116" s="19"/>
      <c r="F116" s="19"/>
      <c r="G116" s="19"/>
      <c r="H116" s="19"/>
      <c r="I116" s="19"/>
      <c r="J116" s="19"/>
      <c r="K116" s="19"/>
    </row>
    <row r="117" spans="1:11">
      <c r="A117" s="19"/>
      <c r="B117" s="19"/>
      <c r="C117" s="33"/>
      <c r="D117" s="19"/>
      <c r="E117" s="19"/>
      <c r="F117" s="19"/>
      <c r="G117" s="19"/>
      <c r="H117" s="19"/>
      <c r="I117" s="19"/>
      <c r="J117" s="19"/>
      <c r="K117" s="19"/>
    </row>
    <row r="118" spans="1:11">
      <c r="A118" s="19"/>
      <c r="B118" s="19"/>
      <c r="C118" s="33"/>
      <c r="D118" s="19"/>
      <c r="E118" s="19"/>
      <c r="F118" s="19"/>
      <c r="G118" s="19"/>
      <c r="H118" s="19"/>
      <c r="I118" s="19"/>
      <c r="J118" s="19"/>
      <c r="K118" s="19"/>
    </row>
    <row r="119" spans="1:11">
      <c r="A119" s="19"/>
      <c r="B119" s="19"/>
      <c r="C119" s="33"/>
      <c r="D119" s="19"/>
      <c r="E119" s="19"/>
      <c r="F119" s="19"/>
      <c r="G119" s="19"/>
      <c r="H119" s="19"/>
      <c r="I119" s="19"/>
      <c r="J119" s="19"/>
      <c r="K119" s="19"/>
    </row>
    <row r="120" spans="1:11">
      <c r="A120" s="19"/>
      <c r="B120" s="19"/>
      <c r="C120" s="33"/>
      <c r="D120" s="19"/>
      <c r="E120" s="19"/>
      <c r="F120" s="19"/>
      <c r="G120" s="19"/>
      <c r="H120" s="19"/>
      <c r="I120" s="19"/>
      <c r="J120" s="19"/>
      <c r="K120" s="19"/>
    </row>
    <row r="121" spans="1:11">
      <c r="A121" s="19"/>
      <c r="B121" s="19"/>
      <c r="C121" s="33"/>
      <c r="D121" s="19"/>
      <c r="E121" s="19"/>
      <c r="F121" s="19"/>
      <c r="G121" s="19"/>
      <c r="H121" s="19"/>
      <c r="I121" s="19"/>
      <c r="J121" s="19"/>
      <c r="K121" s="19"/>
    </row>
    <row r="122" spans="1:11">
      <c r="A122" s="19"/>
      <c r="B122" s="19"/>
      <c r="C122" s="33"/>
      <c r="D122" s="19"/>
      <c r="E122" s="19"/>
      <c r="F122" s="19"/>
      <c r="G122" s="19"/>
      <c r="H122" s="19"/>
      <c r="I122" s="19"/>
      <c r="J122" s="19"/>
      <c r="K122" s="19"/>
    </row>
    <row r="123" spans="1:11">
      <c r="A123" s="19"/>
      <c r="B123" s="19"/>
      <c r="C123" s="33"/>
      <c r="D123" s="19"/>
      <c r="E123" s="19"/>
      <c r="F123" s="19"/>
      <c r="G123" s="19"/>
      <c r="H123" s="19"/>
      <c r="I123" s="19"/>
      <c r="J123" s="19"/>
      <c r="K123" s="19"/>
    </row>
    <row r="124" spans="1:11">
      <c r="A124" s="19"/>
      <c r="B124" s="19"/>
      <c r="C124" s="33"/>
      <c r="D124" s="19"/>
      <c r="E124" s="19"/>
      <c r="F124" s="19"/>
      <c r="G124" s="19"/>
      <c r="H124" s="19"/>
      <c r="I124" s="19"/>
      <c r="J124" s="19"/>
      <c r="K124" s="19"/>
    </row>
    <row r="125" spans="1:11">
      <c r="A125" s="19"/>
      <c r="B125" s="19"/>
      <c r="C125" s="33"/>
      <c r="D125" s="19"/>
      <c r="E125" s="19"/>
      <c r="F125" s="19"/>
      <c r="G125" s="19"/>
      <c r="H125" s="19"/>
      <c r="I125" s="19"/>
      <c r="J125" s="19"/>
      <c r="K125" s="19"/>
    </row>
    <row r="126" spans="1:11">
      <c r="A126" s="19"/>
      <c r="B126" s="19"/>
      <c r="C126" s="33"/>
      <c r="D126" s="19"/>
      <c r="E126" s="19"/>
      <c r="F126" s="19"/>
      <c r="G126" s="19"/>
      <c r="H126" s="19"/>
      <c r="I126" s="19"/>
      <c r="J126" s="19"/>
      <c r="K126" s="19"/>
    </row>
    <row r="127" spans="1:11">
      <c r="A127" s="19"/>
      <c r="B127" s="19"/>
      <c r="C127" s="33"/>
      <c r="D127" s="19"/>
      <c r="E127" s="19"/>
      <c r="F127" s="19"/>
      <c r="G127" s="19"/>
      <c r="H127" s="19"/>
      <c r="I127" s="19"/>
      <c r="J127" s="19"/>
      <c r="K127" s="19"/>
    </row>
    <row r="128" spans="1:11">
      <c r="A128" s="19"/>
      <c r="B128" s="19"/>
      <c r="C128" s="33"/>
      <c r="D128" s="19"/>
      <c r="E128" s="19"/>
      <c r="F128" s="19"/>
      <c r="G128" s="19"/>
      <c r="H128" s="19"/>
      <c r="I128" s="19"/>
      <c r="J128" s="19"/>
      <c r="K128" s="19"/>
    </row>
    <row r="129" spans="1:11">
      <c r="A129" s="19"/>
      <c r="B129" s="19"/>
      <c r="C129" s="33"/>
      <c r="D129" s="19"/>
      <c r="E129" s="19"/>
      <c r="F129" s="19"/>
      <c r="G129" s="19"/>
      <c r="H129" s="19"/>
      <c r="I129" s="19"/>
      <c r="J129" s="19"/>
      <c r="K129" s="19"/>
    </row>
    <row r="130" spans="1:11">
      <c r="A130" s="19"/>
      <c r="B130" s="19"/>
      <c r="C130" s="33"/>
      <c r="D130" s="19"/>
      <c r="E130" s="19"/>
      <c r="F130" s="19"/>
      <c r="G130" s="19"/>
      <c r="H130" s="19"/>
      <c r="I130" s="19"/>
      <c r="J130" s="19"/>
      <c r="K130" s="19"/>
    </row>
    <row r="131" spans="1:11">
      <c r="A131" s="19"/>
      <c r="B131" s="19"/>
      <c r="C131" s="33"/>
      <c r="D131" s="19"/>
      <c r="E131" s="19"/>
      <c r="F131" s="19"/>
      <c r="G131" s="19"/>
      <c r="H131" s="19"/>
      <c r="I131" s="19"/>
      <c r="J131" s="19"/>
      <c r="K131" s="19"/>
    </row>
    <row r="132" spans="1:11">
      <c r="A132" s="19"/>
      <c r="B132" s="19"/>
      <c r="C132" s="33"/>
      <c r="D132" s="19"/>
      <c r="E132" s="19"/>
      <c r="F132" s="19"/>
      <c r="G132" s="19"/>
      <c r="H132" s="19"/>
      <c r="I132" s="19"/>
      <c r="J132" s="19"/>
      <c r="K132" s="19"/>
    </row>
    <row r="133" spans="1:11">
      <c r="A133" s="19"/>
      <c r="B133" s="19"/>
      <c r="C133" s="33"/>
      <c r="D133" s="19"/>
      <c r="E133" s="19"/>
      <c r="F133" s="19"/>
      <c r="G133" s="19"/>
      <c r="H133" s="19"/>
      <c r="I133" s="19"/>
      <c r="J133" s="19"/>
      <c r="K133" s="19"/>
    </row>
    <row r="134" spans="1:11">
      <c r="A134" s="19"/>
      <c r="B134" s="19"/>
      <c r="C134" s="33"/>
      <c r="D134" s="19"/>
      <c r="E134" s="19"/>
      <c r="F134" s="19"/>
      <c r="G134" s="19"/>
      <c r="H134" s="19"/>
      <c r="I134" s="19"/>
      <c r="J134" s="19"/>
      <c r="K134" s="19"/>
    </row>
    <row r="135" spans="1:11">
      <c r="A135" s="19"/>
      <c r="B135" s="19"/>
      <c r="C135" s="33"/>
      <c r="D135" s="19"/>
      <c r="E135" s="19"/>
      <c r="F135" s="19"/>
      <c r="G135" s="19"/>
      <c r="H135" s="19"/>
      <c r="I135" s="19"/>
      <c r="J135" s="19"/>
      <c r="K135" s="19"/>
    </row>
    <row r="136" spans="1:11">
      <c r="A136" s="19"/>
      <c r="B136" s="19"/>
      <c r="C136" s="33"/>
      <c r="D136" s="19"/>
      <c r="E136" s="19"/>
      <c r="F136" s="19"/>
      <c r="G136" s="19"/>
      <c r="H136" s="19"/>
      <c r="I136" s="19"/>
      <c r="J136" s="19"/>
      <c r="K136" s="19"/>
    </row>
    <row r="137" spans="1:11">
      <c r="A137" s="19"/>
      <c r="B137" s="19"/>
      <c r="C137" s="33"/>
      <c r="D137" s="19"/>
      <c r="E137" s="19"/>
      <c r="F137" s="19"/>
      <c r="G137" s="19"/>
      <c r="H137" s="19"/>
      <c r="I137" s="19"/>
      <c r="J137" s="19"/>
      <c r="K137" s="19"/>
    </row>
    <row r="138" spans="1:11">
      <c r="A138" s="19"/>
      <c r="B138" s="19"/>
      <c r="C138" s="33"/>
      <c r="D138" s="19"/>
      <c r="E138" s="19"/>
      <c r="F138" s="19"/>
      <c r="G138" s="19"/>
      <c r="H138" s="19"/>
      <c r="I138" s="19"/>
      <c r="J138" s="19"/>
      <c r="K138" s="19"/>
    </row>
    <row r="139" spans="1:11">
      <c r="A139" s="19"/>
      <c r="B139" s="19"/>
      <c r="C139" s="33"/>
      <c r="D139" s="19"/>
      <c r="E139" s="19"/>
      <c r="F139" s="19"/>
      <c r="G139" s="19"/>
      <c r="H139" s="19"/>
      <c r="I139" s="19"/>
      <c r="J139" s="19"/>
      <c r="K139" s="19"/>
    </row>
    <row r="140" spans="1:11">
      <c r="A140" s="19"/>
      <c r="B140" s="19"/>
      <c r="C140" s="33"/>
      <c r="D140" s="19"/>
      <c r="E140" s="19"/>
      <c r="F140" s="19"/>
      <c r="G140" s="19"/>
      <c r="H140" s="19"/>
      <c r="I140" s="19"/>
      <c r="J140" s="19"/>
      <c r="K140" s="19"/>
    </row>
    <row r="141" spans="1:11">
      <c r="A141" s="19"/>
      <c r="B141" s="19"/>
      <c r="C141" s="33"/>
      <c r="D141" s="19"/>
      <c r="E141" s="19"/>
      <c r="F141" s="19"/>
      <c r="G141" s="19"/>
      <c r="H141" s="19"/>
      <c r="I141" s="19"/>
      <c r="J141" s="19"/>
      <c r="K141" s="19"/>
    </row>
    <row r="142" spans="1:11">
      <c r="A142" s="19"/>
      <c r="B142" s="19"/>
      <c r="C142" s="33"/>
      <c r="D142" s="19"/>
      <c r="E142" s="19"/>
      <c r="F142" s="19"/>
      <c r="G142" s="19"/>
      <c r="H142" s="19"/>
      <c r="I142" s="19"/>
      <c r="J142" s="19"/>
      <c r="K142" s="19"/>
    </row>
    <row r="143" spans="1:11">
      <c r="A143" s="19"/>
      <c r="B143" s="19"/>
      <c r="C143" s="33"/>
      <c r="D143" s="19"/>
      <c r="E143" s="19"/>
      <c r="F143" s="19"/>
      <c r="G143" s="19"/>
      <c r="H143" s="19"/>
      <c r="I143" s="19"/>
      <c r="J143" s="19"/>
      <c r="K143" s="19"/>
    </row>
    <row r="144" spans="1:11">
      <c r="A144" s="19"/>
      <c r="B144" s="19"/>
      <c r="C144" s="33"/>
      <c r="D144" s="19"/>
      <c r="E144" s="19"/>
      <c r="F144" s="19"/>
      <c r="G144" s="19"/>
      <c r="H144" s="19"/>
      <c r="I144" s="19"/>
      <c r="J144" s="19"/>
      <c r="K144" s="19"/>
    </row>
    <row r="145" spans="1:11">
      <c r="A145" s="19"/>
      <c r="B145" s="19"/>
      <c r="C145" s="33"/>
      <c r="D145" s="19"/>
      <c r="E145" s="19"/>
      <c r="F145" s="19"/>
      <c r="G145" s="19"/>
      <c r="H145" s="19"/>
      <c r="I145" s="19"/>
      <c r="J145" s="19"/>
      <c r="K145" s="19"/>
    </row>
    <row r="146" spans="1:11">
      <c r="A146" s="19"/>
      <c r="B146" s="19"/>
      <c r="C146" s="33"/>
      <c r="D146" s="19"/>
      <c r="E146" s="19"/>
      <c r="F146" s="19"/>
      <c r="G146" s="19"/>
      <c r="H146" s="19"/>
      <c r="I146" s="19"/>
      <c r="J146" s="19"/>
      <c r="K146" s="19"/>
    </row>
    <row r="147" spans="1:11">
      <c r="A147" s="19"/>
      <c r="B147" s="19"/>
      <c r="C147" s="33"/>
      <c r="D147" s="19"/>
      <c r="E147" s="19"/>
      <c r="F147" s="19"/>
      <c r="G147" s="19"/>
      <c r="H147" s="19"/>
      <c r="I147" s="19"/>
      <c r="J147" s="19"/>
      <c r="K147" s="19"/>
    </row>
    <row r="148" spans="1:11">
      <c r="A148" s="19"/>
      <c r="B148" s="19"/>
      <c r="C148" s="33"/>
      <c r="D148" s="19"/>
      <c r="E148" s="19"/>
      <c r="F148" s="19"/>
      <c r="G148" s="19"/>
      <c r="H148" s="19"/>
      <c r="I148" s="19"/>
      <c r="J148" s="19"/>
      <c r="K148" s="19"/>
    </row>
    <row r="149" spans="1:11">
      <c r="A149" s="19"/>
      <c r="B149" s="19"/>
      <c r="C149" s="33"/>
      <c r="D149" s="19"/>
      <c r="E149" s="19"/>
      <c r="F149" s="19"/>
      <c r="G149" s="19"/>
      <c r="H149" s="19"/>
      <c r="I149" s="19"/>
      <c r="J149" s="19"/>
      <c r="K149" s="19"/>
    </row>
    <row r="150" spans="1:11">
      <c r="A150" s="19"/>
      <c r="B150" s="19"/>
      <c r="C150" s="33"/>
      <c r="D150" s="19"/>
      <c r="E150" s="19"/>
      <c r="F150" s="19"/>
      <c r="G150" s="19"/>
      <c r="H150" s="19"/>
      <c r="I150" s="19"/>
      <c r="J150" s="19"/>
      <c r="K150" s="19"/>
    </row>
    <row r="151" spans="1:11">
      <c r="A151" s="19"/>
      <c r="B151" s="19"/>
      <c r="C151" s="33"/>
      <c r="D151" s="19"/>
      <c r="E151" s="19"/>
      <c r="F151" s="19"/>
      <c r="G151" s="19"/>
      <c r="H151" s="19"/>
      <c r="I151" s="19"/>
      <c r="J151" s="19"/>
      <c r="K151" s="19"/>
    </row>
    <row r="152" spans="1:11">
      <c r="A152" s="19"/>
      <c r="B152" s="19"/>
      <c r="C152" s="33"/>
      <c r="D152" s="19"/>
      <c r="E152" s="19"/>
      <c r="F152" s="19"/>
      <c r="G152" s="19"/>
      <c r="H152" s="19"/>
      <c r="I152" s="19"/>
      <c r="J152" s="19"/>
      <c r="K152" s="19"/>
    </row>
    <row r="153" spans="1:11">
      <c r="A153" s="19"/>
      <c r="B153" s="19"/>
      <c r="C153" s="33"/>
      <c r="D153" s="19"/>
      <c r="E153" s="19"/>
      <c r="F153" s="19"/>
      <c r="G153" s="19"/>
      <c r="H153" s="19"/>
      <c r="I153" s="19"/>
      <c r="J153" s="19"/>
      <c r="K153" s="19"/>
    </row>
    <row r="154" spans="1:11">
      <c r="A154" s="19"/>
      <c r="B154" s="19"/>
      <c r="C154" s="33"/>
      <c r="D154" s="19"/>
      <c r="E154" s="19"/>
      <c r="F154" s="19"/>
      <c r="G154" s="19"/>
      <c r="H154" s="19"/>
      <c r="I154" s="19"/>
      <c r="J154" s="19"/>
      <c r="K154" s="19"/>
    </row>
    <row r="155" spans="1:11">
      <c r="A155" s="19"/>
      <c r="B155" s="19"/>
      <c r="C155" s="33"/>
      <c r="D155" s="19"/>
      <c r="E155" s="19"/>
      <c r="F155" s="19"/>
      <c r="G155" s="19"/>
      <c r="H155" s="19"/>
      <c r="I155" s="19"/>
      <c r="J155" s="19"/>
      <c r="K155" s="19"/>
    </row>
    <row r="156" spans="1:11">
      <c r="A156" s="19"/>
      <c r="B156" s="19"/>
      <c r="C156" s="33"/>
      <c r="D156" s="19"/>
      <c r="E156" s="19"/>
      <c r="F156" s="19"/>
      <c r="G156" s="19"/>
      <c r="H156" s="19"/>
      <c r="I156" s="19"/>
      <c r="J156" s="19"/>
      <c r="K156" s="19"/>
    </row>
    <row r="157" spans="1:11">
      <c r="A157" s="19"/>
      <c r="B157" s="19"/>
      <c r="C157" s="33"/>
      <c r="D157" s="19"/>
      <c r="E157" s="19"/>
      <c r="F157" s="19"/>
      <c r="G157" s="19"/>
      <c r="H157" s="19"/>
      <c r="I157" s="19"/>
      <c r="J157" s="19"/>
      <c r="K157" s="19"/>
    </row>
    <row r="158" spans="1:11">
      <c r="A158" s="19"/>
      <c r="B158" s="19"/>
      <c r="C158" s="33"/>
      <c r="D158" s="19"/>
      <c r="E158" s="19"/>
      <c r="F158" s="19"/>
      <c r="G158" s="19"/>
      <c r="H158" s="19"/>
      <c r="I158" s="19"/>
      <c r="J158" s="19"/>
      <c r="K158" s="19"/>
    </row>
    <row r="159" spans="1:11">
      <c r="A159" s="19"/>
      <c r="B159" s="19"/>
      <c r="C159" s="33"/>
      <c r="D159" s="19"/>
      <c r="E159" s="19"/>
      <c r="F159" s="19"/>
      <c r="G159" s="19"/>
      <c r="H159" s="19"/>
      <c r="I159" s="19"/>
      <c r="J159" s="19"/>
      <c r="K159" s="19"/>
    </row>
    <row r="160" spans="1:11">
      <c r="A160" s="19"/>
      <c r="B160" s="19"/>
      <c r="C160" s="33"/>
      <c r="D160" s="19"/>
      <c r="E160" s="19"/>
      <c r="F160" s="19"/>
      <c r="G160" s="19"/>
      <c r="H160" s="19"/>
      <c r="I160" s="19"/>
      <c r="J160" s="19"/>
      <c r="K160" s="19"/>
    </row>
    <row r="161" spans="1:11">
      <c r="A161" s="19"/>
      <c r="B161" s="19"/>
      <c r="C161" s="33"/>
      <c r="D161" s="19"/>
      <c r="E161" s="19"/>
      <c r="F161" s="19"/>
      <c r="G161" s="19"/>
      <c r="H161" s="19"/>
      <c r="I161" s="19"/>
      <c r="J161" s="19"/>
      <c r="K161" s="19"/>
    </row>
    <row r="162" spans="1:11">
      <c r="A162" s="19"/>
      <c r="B162" s="19"/>
      <c r="C162" s="33"/>
      <c r="D162" s="19"/>
      <c r="E162" s="19"/>
      <c r="F162" s="19"/>
      <c r="G162" s="19"/>
      <c r="H162" s="19"/>
      <c r="I162" s="19"/>
      <c r="J162" s="19"/>
      <c r="K162" s="19"/>
    </row>
    <row r="163" spans="1:11">
      <c r="A163" s="19"/>
      <c r="B163" s="19"/>
      <c r="C163" s="33"/>
      <c r="D163" s="19"/>
      <c r="E163" s="19"/>
      <c r="F163" s="19"/>
      <c r="G163" s="19"/>
      <c r="H163" s="19"/>
      <c r="I163" s="19"/>
      <c r="J163" s="19"/>
      <c r="K163" s="19"/>
    </row>
    <row r="164" spans="1:11">
      <c r="A164" s="19"/>
      <c r="B164" s="19"/>
      <c r="C164" s="33"/>
      <c r="D164" s="19"/>
      <c r="E164" s="19"/>
      <c r="F164" s="19"/>
      <c r="G164" s="19"/>
      <c r="H164" s="19"/>
      <c r="I164" s="19"/>
      <c r="J164" s="19"/>
      <c r="K164" s="19"/>
    </row>
    <row r="165" spans="1:11">
      <c r="A165" s="19"/>
      <c r="B165" s="19"/>
      <c r="C165" s="33"/>
      <c r="D165" s="19"/>
      <c r="E165" s="19"/>
      <c r="F165" s="19"/>
      <c r="G165" s="19"/>
      <c r="H165" s="19"/>
      <c r="I165" s="19"/>
      <c r="J165" s="19"/>
      <c r="K165" s="19"/>
    </row>
    <row r="166" spans="1:11">
      <c r="A166" s="19"/>
      <c r="B166" s="19"/>
      <c r="C166" s="33"/>
      <c r="D166" s="19"/>
      <c r="E166" s="19"/>
      <c r="F166" s="19"/>
      <c r="G166" s="19"/>
      <c r="H166" s="19"/>
      <c r="I166" s="19"/>
      <c r="J166" s="19"/>
      <c r="K166" s="19"/>
    </row>
    <row r="167" spans="1:11">
      <c r="A167" s="19"/>
      <c r="B167" s="19"/>
      <c r="C167" s="33"/>
      <c r="D167" s="19"/>
      <c r="E167" s="19"/>
      <c r="F167" s="19"/>
      <c r="G167" s="19"/>
      <c r="H167" s="19"/>
      <c r="I167" s="19"/>
      <c r="J167" s="19"/>
      <c r="K167" s="19"/>
    </row>
    <row r="168" spans="1:11">
      <c r="A168" s="19"/>
      <c r="B168" s="19"/>
      <c r="C168" s="33"/>
      <c r="D168" s="19"/>
      <c r="E168" s="19"/>
      <c r="F168" s="19"/>
      <c r="G168" s="19"/>
      <c r="H168" s="19"/>
      <c r="I168" s="19"/>
      <c r="J168" s="19"/>
      <c r="K168" s="19"/>
    </row>
    <row r="169" spans="1:11">
      <c r="A169" s="19"/>
      <c r="B169" s="19"/>
      <c r="C169" s="33"/>
      <c r="D169" s="19"/>
      <c r="E169" s="19"/>
      <c r="F169" s="19"/>
      <c r="G169" s="19"/>
      <c r="H169" s="19"/>
      <c r="I169" s="19"/>
      <c r="J169" s="19"/>
      <c r="K169" s="19"/>
    </row>
    <row r="170" spans="1:11">
      <c r="A170" s="19"/>
      <c r="B170" s="19"/>
      <c r="C170" s="33"/>
      <c r="D170" s="19"/>
      <c r="E170" s="19"/>
      <c r="F170" s="19"/>
      <c r="G170" s="19"/>
      <c r="H170" s="19"/>
      <c r="I170" s="19"/>
      <c r="J170" s="19"/>
      <c r="K170" s="19"/>
    </row>
    <row r="171" spans="1:11">
      <c r="A171" s="19"/>
      <c r="B171" s="19"/>
      <c r="C171" s="33"/>
      <c r="D171" s="19"/>
      <c r="E171" s="19"/>
      <c r="F171" s="19"/>
      <c r="G171" s="19"/>
      <c r="H171" s="19"/>
      <c r="I171" s="19"/>
      <c r="J171" s="19"/>
      <c r="K171" s="19"/>
    </row>
    <row r="172" spans="1:11">
      <c r="A172" s="19"/>
      <c r="B172" s="19"/>
      <c r="C172" s="33"/>
      <c r="D172" s="19"/>
      <c r="E172" s="19"/>
      <c r="F172" s="19"/>
      <c r="G172" s="19"/>
      <c r="H172" s="19"/>
      <c r="I172" s="19"/>
      <c r="J172" s="19"/>
      <c r="K172" s="19"/>
    </row>
    <row r="173" spans="1:11">
      <c r="A173" s="19"/>
      <c r="B173" s="19"/>
      <c r="C173" s="33"/>
      <c r="D173" s="19"/>
      <c r="E173" s="19"/>
      <c r="F173" s="19"/>
      <c r="G173" s="19"/>
      <c r="H173" s="19"/>
      <c r="I173" s="19"/>
      <c r="J173" s="19"/>
      <c r="K173" s="19"/>
    </row>
    <row r="174" spans="1:11">
      <c r="A174" s="19"/>
      <c r="B174" s="19"/>
      <c r="C174" s="33"/>
      <c r="D174" s="19"/>
      <c r="E174" s="19"/>
      <c r="F174" s="19"/>
      <c r="G174" s="19"/>
      <c r="H174" s="19"/>
      <c r="I174" s="19"/>
      <c r="J174" s="19"/>
      <c r="K174" s="19"/>
    </row>
    <row r="175" spans="1:11">
      <c r="A175" s="19"/>
      <c r="B175" s="19"/>
      <c r="C175" s="33"/>
      <c r="D175" s="19"/>
      <c r="E175" s="19"/>
      <c r="F175" s="19"/>
      <c r="G175" s="19"/>
      <c r="H175" s="19"/>
      <c r="I175" s="19"/>
      <c r="J175" s="19"/>
      <c r="K175" s="19"/>
    </row>
    <row r="176" spans="1:11">
      <c r="A176" s="19"/>
      <c r="B176" s="19"/>
      <c r="C176" s="33"/>
      <c r="D176" s="19"/>
      <c r="E176" s="19"/>
      <c r="F176" s="19"/>
      <c r="G176" s="19"/>
      <c r="H176" s="19"/>
      <c r="I176" s="19"/>
      <c r="J176" s="19"/>
      <c r="K176" s="19"/>
    </row>
    <row r="177" spans="1:11">
      <c r="A177" s="19"/>
      <c r="B177" s="19"/>
      <c r="C177" s="33"/>
      <c r="D177" s="19"/>
      <c r="E177" s="19"/>
      <c r="F177" s="19"/>
      <c r="G177" s="19"/>
      <c r="H177" s="19"/>
      <c r="I177" s="19"/>
      <c r="J177" s="19"/>
      <c r="K177" s="19"/>
    </row>
    <row r="178" spans="1:11">
      <c r="A178" s="19"/>
      <c r="B178" s="19"/>
      <c r="C178" s="33"/>
      <c r="D178" s="19"/>
      <c r="E178" s="19"/>
      <c r="F178" s="19"/>
      <c r="G178" s="19"/>
      <c r="H178" s="19"/>
      <c r="I178" s="19"/>
      <c r="J178" s="19"/>
      <c r="K178" s="19"/>
    </row>
    <row r="179" spans="1:11">
      <c r="A179" s="19"/>
      <c r="B179" s="19"/>
      <c r="C179" s="33"/>
      <c r="D179" s="19"/>
      <c r="E179" s="19"/>
      <c r="F179" s="19"/>
      <c r="G179" s="19"/>
      <c r="H179" s="19"/>
      <c r="I179" s="19"/>
      <c r="J179" s="19"/>
      <c r="K179" s="19"/>
    </row>
    <row r="180" spans="1:11">
      <c r="A180" s="19"/>
      <c r="B180" s="19"/>
      <c r="C180" s="33"/>
      <c r="D180" s="19"/>
      <c r="E180" s="19"/>
      <c r="F180" s="19"/>
      <c r="G180" s="19"/>
      <c r="H180" s="19"/>
      <c r="I180" s="19"/>
      <c r="J180" s="19"/>
      <c r="K180" s="19"/>
    </row>
    <row r="181" spans="1:11">
      <c r="A181" s="19"/>
      <c r="B181" s="19"/>
      <c r="C181" s="33"/>
      <c r="D181" s="19"/>
      <c r="E181" s="19"/>
      <c r="F181" s="19"/>
      <c r="G181" s="19"/>
      <c r="H181" s="19"/>
      <c r="I181" s="19"/>
      <c r="J181" s="19"/>
      <c r="K181" s="19"/>
    </row>
    <row r="182" spans="1:11">
      <c r="A182" s="19"/>
      <c r="B182" s="19"/>
      <c r="C182" s="33"/>
      <c r="D182" s="19"/>
      <c r="E182" s="19"/>
      <c r="F182" s="19"/>
      <c r="G182" s="19"/>
      <c r="H182" s="19"/>
      <c r="I182" s="19"/>
      <c r="J182" s="19"/>
      <c r="K182" s="19"/>
    </row>
    <row r="183" spans="1:11">
      <c r="A183" s="19"/>
      <c r="B183" s="19"/>
      <c r="C183" s="33"/>
      <c r="D183" s="19"/>
      <c r="E183" s="19"/>
      <c r="F183" s="19"/>
      <c r="G183" s="19"/>
      <c r="H183" s="19"/>
      <c r="I183" s="19"/>
      <c r="J183" s="19"/>
      <c r="K183" s="19"/>
    </row>
    <row r="184" spans="1:11">
      <c r="A184" s="19"/>
      <c r="B184" s="19"/>
      <c r="C184" s="33"/>
      <c r="D184" s="19"/>
      <c r="E184" s="19"/>
      <c r="F184" s="19"/>
      <c r="G184" s="19"/>
      <c r="H184" s="19"/>
      <c r="I184" s="19"/>
      <c r="J184" s="19"/>
      <c r="K184" s="19"/>
    </row>
    <row r="185" spans="1:11">
      <c r="A185" s="19"/>
      <c r="B185" s="19"/>
      <c r="C185" s="33"/>
      <c r="D185" s="19"/>
      <c r="E185" s="19"/>
      <c r="F185" s="19"/>
      <c r="G185" s="19"/>
      <c r="H185" s="19"/>
      <c r="I185" s="19"/>
      <c r="J185" s="19"/>
      <c r="K185" s="19"/>
    </row>
    <row r="186" spans="1:11">
      <c r="A186" s="19"/>
      <c r="B186" s="19"/>
      <c r="C186" s="33"/>
      <c r="D186" s="19"/>
      <c r="E186" s="19"/>
      <c r="F186" s="19"/>
      <c r="G186" s="19"/>
      <c r="H186" s="19"/>
      <c r="I186" s="19"/>
      <c r="J186" s="19"/>
      <c r="K186" s="19"/>
    </row>
    <row r="187" spans="1:11">
      <c r="A187" s="19"/>
      <c r="B187" s="19"/>
      <c r="C187" s="33"/>
      <c r="D187" s="19"/>
      <c r="E187" s="19"/>
      <c r="F187" s="19"/>
      <c r="G187" s="19"/>
      <c r="H187" s="19"/>
      <c r="I187" s="19"/>
      <c r="J187" s="19"/>
      <c r="K187" s="19"/>
    </row>
    <row r="188" spans="1:11">
      <c r="A188" s="19"/>
      <c r="B188" s="19"/>
      <c r="C188" s="33"/>
      <c r="D188" s="19"/>
      <c r="E188" s="19"/>
      <c r="F188" s="19"/>
      <c r="G188" s="19"/>
      <c r="H188" s="19"/>
      <c r="I188" s="19"/>
      <c r="J188" s="19"/>
      <c r="K188" s="19"/>
    </row>
    <row r="189" spans="1:11">
      <c r="A189" s="19"/>
      <c r="B189" s="19"/>
      <c r="C189" s="33"/>
      <c r="D189" s="19"/>
      <c r="E189" s="19"/>
      <c r="F189" s="19"/>
      <c r="G189" s="19"/>
      <c r="H189" s="19"/>
      <c r="I189" s="19"/>
      <c r="J189" s="19"/>
      <c r="K189" s="19"/>
    </row>
    <row r="190" spans="1:11">
      <c r="A190" s="19"/>
      <c r="B190" s="19"/>
      <c r="C190" s="33"/>
      <c r="D190" s="19"/>
      <c r="E190" s="19"/>
      <c r="F190" s="19"/>
      <c r="G190" s="19"/>
      <c r="H190" s="19"/>
      <c r="I190" s="19"/>
      <c r="J190" s="19"/>
      <c r="K190" s="19"/>
    </row>
    <row r="191" spans="1:11">
      <c r="A191" s="19"/>
      <c r="B191" s="19"/>
      <c r="C191" s="33"/>
      <c r="D191" s="19"/>
      <c r="E191" s="19"/>
      <c r="F191" s="19"/>
      <c r="G191" s="19"/>
      <c r="H191" s="19"/>
      <c r="I191" s="19"/>
      <c r="J191" s="19"/>
      <c r="K191" s="19"/>
    </row>
    <row r="192" spans="1:11">
      <c r="A192" s="19"/>
      <c r="B192" s="19"/>
      <c r="C192" s="33"/>
      <c r="D192" s="19"/>
      <c r="E192" s="19"/>
      <c r="F192" s="19"/>
      <c r="G192" s="19"/>
      <c r="H192" s="19"/>
      <c r="I192" s="19"/>
      <c r="J192" s="19"/>
      <c r="K192" s="19"/>
    </row>
    <row r="193" spans="1:11">
      <c r="A193" s="19"/>
      <c r="B193" s="19"/>
      <c r="C193" s="33"/>
      <c r="D193" s="19"/>
      <c r="E193" s="19"/>
      <c r="F193" s="19"/>
      <c r="G193" s="19"/>
      <c r="H193" s="19"/>
      <c r="I193" s="19"/>
      <c r="J193" s="19"/>
      <c r="K193" s="19"/>
    </row>
    <row r="194" spans="1:11">
      <c r="A194" s="19"/>
      <c r="B194" s="19"/>
      <c r="C194" s="33"/>
      <c r="D194" s="19"/>
      <c r="E194" s="19"/>
      <c r="F194" s="19"/>
      <c r="G194" s="19"/>
      <c r="H194" s="19"/>
      <c r="I194" s="19"/>
      <c r="J194" s="19"/>
      <c r="K194" s="19"/>
    </row>
    <row r="195" spans="1:11">
      <c r="A195" s="19"/>
      <c r="B195" s="19"/>
      <c r="C195" s="33"/>
      <c r="D195" s="19"/>
      <c r="E195" s="19"/>
      <c r="F195" s="19"/>
      <c r="G195" s="19"/>
      <c r="H195" s="19"/>
      <c r="I195" s="19"/>
      <c r="J195" s="19"/>
      <c r="K195" s="19"/>
    </row>
    <row r="196" spans="1:11">
      <c r="A196" s="19"/>
      <c r="B196" s="19"/>
      <c r="C196" s="33"/>
      <c r="D196" s="19"/>
      <c r="E196" s="19"/>
      <c r="F196" s="19"/>
      <c r="G196" s="19"/>
      <c r="H196" s="19"/>
      <c r="I196" s="19"/>
      <c r="J196" s="19"/>
      <c r="K196" s="19"/>
    </row>
    <row r="197" spans="1:11">
      <c r="A197" s="19"/>
      <c r="B197" s="19"/>
      <c r="C197" s="33"/>
      <c r="D197" s="19"/>
      <c r="E197" s="19"/>
      <c r="F197" s="19"/>
      <c r="G197" s="19"/>
      <c r="H197" s="19"/>
      <c r="I197" s="19"/>
      <c r="J197" s="19"/>
      <c r="K197" s="19"/>
    </row>
    <row r="198" spans="1:11">
      <c r="A198" s="19"/>
      <c r="B198" s="19"/>
      <c r="C198" s="33"/>
      <c r="D198" s="19"/>
      <c r="E198" s="19"/>
      <c r="F198" s="19"/>
      <c r="G198" s="19"/>
      <c r="H198" s="19"/>
      <c r="I198" s="19"/>
      <c r="J198" s="19"/>
      <c r="K198" s="19"/>
    </row>
    <row r="199" spans="1:11">
      <c r="A199" s="19"/>
      <c r="B199" s="19"/>
      <c r="C199" s="33"/>
      <c r="D199" s="19"/>
      <c r="E199" s="19"/>
      <c r="F199" s="19"/>
      <c r="G199" s="19"/>
      <c r="H199" s="19"/>
      <c r="I199" s="19"/>
      <c r="J199" s="19"/>
      <c r="K199" s="19"/>
    </row>
    <row r="200" spans="1:11">
      <c r="A200" s="19"/>
      <c r="B200" s="19"/>
      <c r="C200" s="33"/>
      <c r="D200" s="19"/>
      <c r="E200" s="19"/>
      <c r="F200" s="19"/>
      <c r="G200" s="19"/>
      <c r="H200" s="19"/>
      <c r="I200" s="19"/>
      <c r="J200" s="19"/>
      <c r="K200" s="19"/>
    </row>
    <row r="201" spans="1:11">
      <c r="A201" s="19"/>
      <c r="B201" s="19"/>
      <c r="C201" s="33"/>
      <c r="D201" s="19"/>
      <c r="E201" s="19"/>
      <c r="F201" s="19"/>
      <c r="G201" s="19"/>
      <c r="H201" s="19"/>
      <c r="I201" s="19"/>
      <c r="J201" s="19"/>
      <c r="K201" s="19"/>
    </row>
    <row r="202" spans="1:11">
      <c r="A202" s="19"/>
      <c r="B202" s="19"/>
      <c r="C202" s="33"/>
      <c r="D202" s="19"/>
      <c r="E202" s="19"/>
      <c r="F202" s="19"/>
      <c r="G202" s="19"/>
      <c r="H202" s="19"/>
      <c r="I202" s="19"/>
      <c r="J202" s="19"/>
      <c r="K202" s="19"/>
    </row>
    <row r="203" spans="1:11">
      <c r="A203" s="19"/>
      <c r="B203" s="19"/>
      <c r="C203" s="33"/>
      <c r="D203" s="19"/>
      <c r="E203" s="19"/>
      <c r="F203" s="19"/>
      <c r="G203" s="19"/>
      <c r="H203" s="19"/>
      <c r="I203" s="19"/>
      <c r="J203" s="19"/>
      <c r="K203" s="19"/>
    </row>
    <row r="204" spans="1:11">
      <c r="A204" s="19"/>
      <c r="B204" s="19"/>
      <c r="C204" s="33"/>
      <c r="D204" s="19"/>
      <c r="E204" s="19"/>
      <c r="F204" s="19"/>
      <c r="G204" s="19"/>
      <c r="H204" s="19"/>
      <c r="I204" s="19"/>
      <c r="J204" s="19"/>
      <c r="K204" s="19"/>
    </row>
    <row r="205" spans="1:11">
      <c r="A205" s="19"/>
      <c r="B205" s="19"/>
      <c r="C205" s="33"/>
      <c r="D205" s="19"/>
      <c r="E205" s="19"/>
      <c r="F205" s="19"/>
      <c r="G205" s="19"/>
      <c r="H205" s="19"/>
      <c r="I205" s="19"/>
      <c r="J205" s="19"/>
      <c r="K205" s="19"/>
    </row>
    <row r="206" spans="1:11">
      <c r="A206" s="19"/>
      <c r="B206" s="19"/>
      <c r="C206" s="33"/>
      <c r="D206" s="19"/>
      <c r="E206" s="19"/>
      <c r="F206" s="19"/>
      <c r="G206" s="19"/>
      <c r="H206" s="19"/>
      <c r="I206" s="19"/>
      <c r="J206" s="19"/>
      <c r="K206" s="19"/>
    </row>
    <row r="207" spans="1:11">
      <c r="A207" s="19"/>
      <c r="B207" s="19"/>
      <c r="C207" s="33"/>
      <c r="D207" s="19"/>
      <c r="E207" s="19"/>
      <c r="F207" s="19"/>
      <c r="G207" s="19"/>
      <c r="H207" s="19"/>
      <c r="I207" s="19"/>
      <c r="J207" s="19"/>
      <c r="K207" s="19"/>
    </row>
    <row r="208" spans="1:11">
      <c r="A208" s="19"/>
      <c r="B208" s="19"/>
      <c r="C208" s="33"/>
      <c r="D208" s="19"/>
      <c r="E208" s="19"/>
      <c r="F208" s="19"/>
      <c r="G208" s="19"/>
      <c r="H208" s="19"/>
      <c r="I208" s="19"/>
      <c r="J208" s="19"/>
      <c r="K208" s="19"/>
    </row>
    <row r="209" spans="1:11">
      <c r="A209" s="19"/>
      <c r="B209" s="19"/>
      <c r="C209" s="33"/>
      <c r="D209" s="19"/>
      <c r="E209" s="19"/>
      <c r="F209" s="19"/>
      <c r="G209" s="19"/>
      <c r="H209" s="19"/>
      <c r="I209" s="19"/>
      <c r="J209" s="19"/>
      <c r="K209" s="19"/>
    </row>
    <row r="210" spans="1:11">
      <c r="A210" s="19"/>
      <c r="B210" s="19"/>
      <c r="C210" s="33"/>
      <c r="D210" s="19"/>
      <c r="E210" s="19"/>
      <c r="F210" s="19"/>
      <c r="G210" s="19"/>
      <c r="H210" s="19"/>
      <c r="I210" s="19"/>
      <c r="J210" s="19"/>
      <c r="K210" s="19"/>
    </row>
    <row r="211" spans="1:11">
      <c r="A211" s="19"/>
      <c r="B211" s="19"/>
      <c r="C211" s="33"/>
      <c r="D211" s="19"/>
      <c r="E211" s="19"/>
      <c r="F211" s="19"/>
      <c r="G211" s="19"/>
      <c r="H211" s="19"/>
      <c r="I211" s="19"/>
      <c r="J211" s="19"/>
      <c r="K211" s="19"/>
    </row>
    <row r="212" spans="1:11">
      <c r="A212" s="19"/>
      <c r="B212" s="19"/>
      <c r="C212" s="33"/>
      <c r="D212" s="19"/>
      <c r="E212" s="19"/>
      <c r="F212" s="19"/>
      <c r="G212" s="19"/>
      <c r="H212" s="19"/>
      <c r="I212" s="19"/>
      <c r="J212" s="19"/>
      <c r="K212" s="19"/>
    </row>
    <row r="213" spans="1:11">
      <c r="A213" s="19"/>
      <c r="B213" s="19"/>
      <c r="C213" s="33"/>
      <c r="D213" s="19"/>
      <c r="E213" s="19"/>
      <c r="F213" s="19"/>
      <c r="G213" s="19"/>
      <c r="H213" s="19"/>
      <c r="I213" s="19"/>
      <c r="J213" s="19"/>
      <c r="K213" s="19"/>
    </row>
    <row r="214" spans="1:11">
      <c r="A214" s="19"/>
      <c r="B214" s="19"/>
      <c r="C214" s="33"/>
      <c r="D214" s="19"/>
      <c r="E214" s="19"/>
      <c r="F214" s="19"/>
      <c r="G214" s="19"/>
      <c r="H214" s="19"/>
      <c r="I214" s="19"/>
      <c r="J214" s="19"/>
      <c r="K214" s="19"/>
    </row>
    <row r="215" spans="1:11">
      <c r="A215" s="19"/>
      <c r="B215" s="19"/>
      <c r="C215" s="33"/>
      <c r="D215" s="19"/>
      <c r="E215" s="19"/>
      <c r="F215" s="19"/>
      <c r="G215" s="19"/>
      <c r="H215" s="19"/>
      <c r="I215" s="19"/>
      <c r="J215" s="19"/>
      <c r="K215" s="19"/>
    </row>
    <row r="216" spans="1:11">
      <c r="A216" s="19"/>
      <c r="B216" s="19"/>
      <c r="C216" s="33"/>
      <c r="D216" s="19"/>
      <c r="E216" s="19"/>
      <c r="F216" s="19"/>
      <c r="G216" s="19"/>
      <c r="H216" s="19"/>
      <c r="I216" s="19"/>
      <c r="J216" s="19"/>
      <c r="K216" s="19"/>
    </row>
    <row r="217" spans="1:11">
      <c r="A217" s="19"/>
      <c r="B217" s="19"/>
      <c r="C217" s="33"/>
      <c r="D217" s="19"/>
      <c r="E217" s="19"/>
      <c r="F217" s="19"/>
      <c r="G217" s="19"/>
      <c r="H217" s="19"/>
      <c r="I217" s="19"/>
      <c r="J217" s="19"/>
      <c r="K217" s="19"/>
    </row>
    <row r="218" spans="1:11">
      <c r="A218" s="19"/>
      <c r="B218" s="19"/>
      <c r="C218" s="33"/>
      <c r="D218" s="19"/>
      <c r="E218" s="19"/>
      <c r="F218" s="19"/>
      <c r="G218" s="19"/>
      <c r="H218" s="19"/>
      <c r="I218" s="19"/>
      <c r="J218" s="19"/>
      <c r="K218" s="19"/>
    </row>
    <row r="219" spans="1:11">
      <c r="A219" s="19"/>
      <c r="B219" s="19"/>
      <c r="C219" s="33"/>
      <c r="D219" s="19"/>
      <c r="E219" s="19"/>
      <c r="F219" s="19"/>
      <c r="G219" s="19"/>
      <c r="H219" s="19"/>
      <c r="I219" s="19"/>
      <c r="J219" s="19"/>
      <c r="K219" s="19"/>
    </row>
  </sheetData>
  <mergeCells count="16">
    <mergeCell ref="N7:O7"/>
    <mergeCell ref="P7:Q7"/>
    <mergeCell ref="S7:S8"/>
    <mergeCell ref="A5:S5"/>
    <mergeCell ref="A1:S1"/>
    <mergeCell ref="A2:S2"/>
    <mergeCell ref="A3:S3"/>
    <mergeCell ref="K7:L7"/>
    <mergeCell ref="M7:M8"/>
    <mergeCell ref="A7:A8"/>
    <mergeCell ref="B7:B8"/>
    <mergeCell ref="C7:D7"/>
    <mergeCell ref="E7:F7"/>
    <mergeCell ref="G7:H7"/>
    <mergeCell ref="I7:J7"/>
    <mergeCell ref="A6:H6"/>
  </mergeCells>
  <printOptions horizontalCentered="1" verticalCentered="1"/>
  <pageMargins left="0.74803149606299213" right="0.31496062992125984" top="0.19685039370078741" bottom="0.31496062992125984" header="0" footer="0"/>
  <pageSetup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253B-43B9-4BD0-846E-CEAB1B9F2C0C}">
  <sheetPr>
    <pageSetUpPr fitToPage="1"/>
  </sheetPr>
  <dimension ref="A1:I74"/>
  <sheetViews>
    <sheetView workbookViewId="0">
      <selection activeCell="E11" sqref="E11"/>
    </sheetView>
  </sheetViews>
  <sheetFormatPr baseColWidth="10" defaultRowHeight="15"/>
  <cols>
    <col min="1" max="1" width="26" customWidth="1"/>
    <col min="2" max="2" width="13.85546875" bestFit="1" customWidth="1"/>
    <col min="3" max="3" width="16.140625" customWidth="1"/>
    <col min="4" max="4" width="14.42578125" bestFit="1" customWidth="1"/>
    <col min="5" max="5" width="16.42578125" customWidth="1"/>
    <col min="6" max="6" width="15.28515625" bestFit="1" customWidth="1"/>
    <col min="8" max="8" width="19.85546875" bestFit="1" customWidth="1"/>
    <col min="9" max="9" width="11.7109375" bestFit="1" customWidth="1"/>
  </cols>
  <sheetData>
    <row r="1" spans="1:9">
      <c r="A1" s="65"/>
      <c r="B1" s="65"/>
      <c r="C1" s="65"/>
      <c r="D1" s="66"/>
      <c r="E1" s="66"/>
      <c r="F1" s="65"/>
    </row>
    <row r="2" spans="1:9">
      <c r="A2" s="168" t="s">
        <v>96</v>
      </c>
      <c r="B2" s="168"/>
      <c r="C2" s="168"/>
      <c r="D2" s="168"/>
      <c r="E2" s="168"/>
      <c r="F2" s="168"/>
    </row>
    <row r="3" spans="1:9" ht="15.75">
      <c r="A3" s="169" t="s">
        <v>0</v>
      </c>
      <c r="B3" s="169"/>
      <c r="C3" s="169"/>
      <c r="D3" s="169"/>
      <c r="E3" s="169"/>
      <c r="F3" s="169"/>
    </row>
    <row r="4" spans="1:9">
      <c r="A4" s="168" t="s">
        <v>1</v>
      </c>
      <c r="B4" s="168"/>
      <c r="C4" s="168"/>
      <c r="D4" s="168"/>
      <c r="E4" s="168"/>
      <c r="F4" s="168"/>
    </row>
    <row r="5" spans="1:9">
      <c r="A5" s="170" t="s">
        <v>2</v>
      </c>
      <c r="B5" s="170"/>
      <c r="C5" s="170"/>
      <c r="D5" s="170"/>
      <c r="E5" s="170"/>
      <c r="F5" s="170"/>
    </row>
    <row r="6" spans="1:9">
      <c r="A6" s="63"/>
      <c r="B6" s="63"/>
      <c r="C6" s="63"/>
      <c r="D6" s="67"/>
      <c r="E6" s="67"/>
      <c r="F6" s="67"/>
    </row>
    <row r="7" spans="1:9" ht="24" customHeight="1">
      <c r="A7" s="171" t="s">
        <v>165</v>
      </c>
      <c r="B7" s="171"/>
      <c r="C7" s="171"/>
      <c r="D7" s="171"/>
      <c r="E7" s="171"/>
      <c r="F7" s="171"/>
    </row>
    <row r="8" spans="1:9">
      <c r="A8" s="68"/>
      <c r="B8" s="63"/>
      <c r="C8" s="63"/>
      <c r="D8" s="67"/>
      <c r="E8" s="67"/>
      <c r="F8" s="67"/>
    </row>
    <row r="9" spans="1:9">
      <c r="A9" s="74" t="s">
        <v>97</v>
      </c>
      <c r="B9" s="165" t="s">
        <v>168</v>
      </c>
      <c r="C9" s="166"/>
      <c r="D9" s="166"/>
      <c r="E9" s="167"/>
      <c r="F9" s="75" t="s">
        <v>98</v>
      </c>
    </row>
    <row r="10" spans="1:9" ht="26.25">
      <c r="A10" s="76"/>
      <c r="B10" s="77" t="s">
        <v>166</v>
      </c>
      <c r="C10" s="77" t="s">
        <v>99</v>
      </c>
      <c r="D10" s="77" t="s">
        <v>167</v>
      </c>
      <c r="E10" s="78" t="s">
        <v>99</v>
      </c>
      <c r="F10" s="76" t="s">
        <v>100</v>
      </c>
    </row>
    <row r="11" spans="1:9">
      <c r="A11" s="70" t="s">
        <v>101</v>
      </c>
      <c r="B11" s="179">
        <v>1820807</v>
      </c>
      <c r="C11" s="186">
        <v>3.0218964000000002E-3</v>
      </c>
      <c r="D11" s="182">
        <v>2420569</v>
      </c>
      <c r="E11" s="186">
        <v>2.8194672E-3</v>
      </c>
      <c r="F11" s="184">
        <f>+B11+D11</f>
        <v>4241376</v>
      </c>
      <c r="H11" s="177"/>
      <c r="I11" s="178"/>
    </row>
    <row r="12" spans="1:9">
      <c r="A12" s="70" t="s">
        <v>5</v>
      </c>
      <c r="B12" s="179">
        <v>1174025</v>
      </c>
      <c r="C12" s="186">
        <v>1.7477238999999999E-3</v>
      </c>
      <c r="D12" s="182">
        <v>930366</v>
      </c>
      <c r="E12" s="186">
        <v>1.0883433E-3</v>
      </c>
      <c r="F12" s="184">
        <f t="shared" ref="F12:F68" si="0">+B12+D12</f>
        <v>2104391</v>
      </c>
      <c r="H12" s="177"/>
      <c r="I12" s="178"/>
    </row>
    <row r="13" spans="1:9">
      <c r="A13" s="70" t="s">
        <v>102</v>
      </c>
      <c r="B13" s="179">
        <v>1739863</v>
      </c>
      <c r="C13" s="186">
        <v>2.9266830999999998E-3</v>
      </c>
      <c r="D13" s="182">
        <v>422445</v>
      </c>
      <c r="E13" s="186">
        <v>5.073136E-4</v>
      </c>
      <c r="F13" s="184">
        <f t="shared" si="0"/>
        <v>2162308</v>
      </c>
      <c r="H13" s="177"/>
      <c r="I13" s="178"/>
    </row>
    <row r="14" spans="1:9">
      <c r="A14" s="70" t="s">
        <v>103</v>
      </c>
      <c r="B14" s="179">
        <v>1934634</v>
      </c>
      <c r="C14" s="186">
        <v>3.0819378000000001E-3</v>
      </c>
      <c r="D14" s="182">
        <v>598803</v>
      </c>
      <c r="E14" s="186">
        <v>5.0170719999999996E-4</v>
      </c>
      <c r="F14" s="184">
        <f t="shared" si="0"/>
        <v>2533437</v>
      </c>
      <c r="H14" s="177"/>
      <c r="I14" s="178"/>
    </row>
    <row r="15" spans="1:9">
      <c r="A15" s="70" t="s">
        <v>104</v>
      </c>
      <c r="B15" s="179">
        <v>23009361</v>
      </c>
      <c r="C15" s="186">
        <v>3.7564538000000001E-2</v>
      </c>
      <c r="D15" s="182">
        <v>42821282</v>
      </c>
      <c r="E15" s="186">
        <v>4.6442515300000001E-2</v>
      </c>
      <c r="F15" s="184">
        <f t="shared" si="0"/>
        <v>65830643</v>
      </c>
      <c r="H15" s="177"/>
      <c r="I15" s="178"/>
    </row>
    <row r="16" spans="1:9">
      <c r="A16" s="70" t="s">
        <v>105</v>
      </c>
      <c r="B16" s="179">
        <v>1387412</v>
      </c>
      <c r="C16" s="186">
        <v>2.0568085E-3</v>
      </c>
      <c r="D16" s="182">
        <v>483624</v>
      </c>
      <c r="E16" s="186">
        <v>7.0094410000000004E-4</v>
      </c>
      <c r="F16" s="184">
        <f t="shared" si="0"/>
        <v>1871036</v>
      </c>
      <c r="H16" s="177"/>
      <c r="I16" s="178"/>
    </row>
    <row r="17" spans="1:9">
      <c r="A17" s="70" t="s">
        <v>106</v>
      </c>
      <c r="B17" s="179">
        <v>6747813</v>
      </c>
      <c r="C17" s="186">
        <v>1.4677539700000001E-2</v>
      </c>
      <c r="D17" s="182">
        <v>1182069</v>
      </c>
      <c r="E17" s="186">
        <v>1.5888225000000001E-3</v>
      </c>
      <c r="F17" s="184">
        <f t="shared" si="0"/>
        <v>7929882</v>
      </c>
      <c r="H17" s="177"/>
      <c r="I17" s="178"/>
    </row>
    <row r="18" spans="1:9">
      <c r="A18" s="70" t="s">
        <v>11</v>
      </c>
      <c r="B18" s="179">
        <v>1619453</v>
      </c>
      <c r="C18" s="186">
        <v>2.7141762000000001E-3</v>
      </c>
      <c r="D18" s="182">
        <v>3132045</v>
      </c>
      <c r="E18" s="186">
        <v>3.8442304999999999E-3</v>
      </c>
      <c r="F18" s="184">
        <f t="shared" si="0"/>
        <v>4751498</v>
      </c>
      <c r="H18" s="177"/>
      <c r="I18" s="178"/>
    </row>
    <row r="19" spans="1:9">
      <c r="A19" s="70" t="s">
        <v>12</v>
      </c>
      <c r="B19" s="179">
        <v>11971120</v>
      </c>
      <c r="C19" s="186">
        <v>4.0633956999999998E-2</v>
      </c>
      <c r="D19" s="182">
        <v>1145656</v>
      </c>
      <c r="E19" s="186">
        <v>1.3692632E-3</v>
      </c>
      <c r="F19" s="184">
        <f t="shared" si="0"/>
        <v>13116776</v>
      </c>
      <c r="H19" s="177"/>
      <c r="I19" s="178"/>
    </row>
    <row r="20" spans="1:9">
      <c r="A20" s="70" t="s">
        <v>107</v>
      </c>
      <c r="B20" s="179">
        <v>828441</v>
      </c>
      <c r="C20" s="186">
        <v>1.5196872999999999E-3</v>
      </c>
      <c r="D20" s="182">
        <v>445506</v>
      </c>
      <c r="E20" s="186">
        <v>5.7029919999999998E-4</v>
      </c>
      <c r="F20" s="184">
        <f t="shared" si="0"/>
        <v>1273947</v>
      </c>
      <c r="H20" s="177"/>
      <c r="I20" s="178"/>
    </row>
    <row r="21" spans="1:9">
      <c r="A21" s="70" t="s">
        <v>108</v>
      </c>
      <c r="B21" s="179">
        <v>461975</v>
      </c>
      <c r="C21" s="186">
        <v>9.5125400000000001E-4</v>
      </c>
      <c r="D21" s="182">
        <v>344520</v>
      </c>
      <c r="E21" s="186">
        <v>1.858726E-4</v>
      </c>
      <c r="F21" s="184">
        <f t="shared" si="0"/>
        <v>806495</v>
      </c>
      <c r="H21" s="177"/>
      <c r="I21" s="178"/>
    </row>
    <row r="22" spans="1:9">
      <c r="A22" s="70" t="s">
        <v>15</v>
      </c>
      <c r="B22" s="179">
        <v>80937895</v>
      </c>
      <c r="C22" s="186">
        <v>0.1381770447</v>
      </c>
      <c r="D22" s="182">
        <v>106724014</v>
      </c>
      <c r="E22" s="186">
        <v>0.1235741081</v>
      </c>
      <c r="F22" s="184">
        <f t="shared" si="0"/>
        <v>187661909</v>
      </c>
      <c r="H22" s="177"/>
      <c r="I22" s="178"/>
    </row>
    <row r="23" spans="1:9">
      <c r="A23" s="70" t="s">
        <v>16</v>
      </c>
      <c r="B23" s="179">
        <v>1867299</v>
      </c>
      <c r="C23" s="186">
        <v>3.280462E-3</v>
      </c>
      <c r="D23" s="182">
        <v>753048</v>
      </c>
      <c r="E23" s="186">
        <v>8.3198989999999997E-4</v>
      </c>
      <c r="F23" s="184">
        <f t="shared" si="0"/>
        <v>2620347</v>
      </c>
      <c r="H23" s="177"/>
      <c r="I23" s="178"/>
    </row>
    <row r="24" spans="1:9">
      <c r="A24" s="70" t="s">
        <v>109</v>
      </c>
      <c r="B24" s="179">
        <v>2631593</v>
      </c>
      <c r="C24" s="186">
        <v>4.0805494999999999E-3</v>
      </c>
      <c r="D24" s="182">
        <v>2581628</v>
      </c>
      <c r="E24" s="186">
        <v>2.7049938E-3</v>
      </c>
      <c r="F24" s="184">
        <f t="shared" si="0"/>
        <v>5213221</v>
      </c>
      <c r="H24" s="177"/>
      <c r="I24" s="178"/>
    </row>
    <row r="25" spans="1:9">
      <c r="A25" s="70" t="s">
        <v>110</v>
      </c>
      <c r="B25" s="179">
        <v>5307600</v>
      </c>
      <c r="C25" s="186">
        <v>7.9226871000000008E-3</v>
      </c>
      <c r="D25" s="182">
        <v>1183713</v>
      </c>
      <c r="E25" s="186">
        <v>1.6185901000000001E-3</v>
      </c>
      <c r="F25" s="184">
        <f t="shared" si="0"/>
        <v>6491313</v>
      </c>
      <c r="H25" s="177"/>
      <c r="I25" s="178"/>
    </row>
    <row r="26" spans="1:9">
      <c r="A26" s="70" t="s">
        <v>111</v>
      </c>
      <c r="B26" s="179">
        <v>3181238</v>
      </c>
      <c r="C26" s="186">
        <v>6.0243103000000003E-3</v>
      </c>
      <c r="D26" s="182">
        <v>2672267</v>
      </c>
      <c r="E26" s="186">
        <v>2.8331996E-3</v>
      </c>
      <c r="F26" s="184">
        <f t="shared" si="0"/>
        <v>5853505</v>
      </c>
      <c r="H26" s="177"/>
      <c r="I26" s="178"/>
    </row>
    <row r="27" spans="1:9">
      <c r="A27" s="70" t="s">
        <v>20</v>
      </c>
      <c r="B27" s="179">
        <v>105454884</v>
      </c>
      <c r="C27" s="186">
        <v>0.16821165869999999</v>
      </c>
      <c r="D27" s="182">
        <v>241530050</v>
      </c>
      <c r="E27" s="186">
        <v>0.28784297250000002</v>
      </c>
      <c r="F27" s="184">
        <f t="shared" si="0"/>
        <v>346984934</v>
      </c>
      <c r="H27" s="177"/>
      <c r="I27" s="178"/>
    </row>
    <row r="28" spans="1:9">
      <c r="A28" s="70" t="s">
        <v>21</v>
      </c>
      <c r="B28" s="179">
        <v>1800346</v>
      </c>
      <c r="C28" s="186">
        <v>2.8644266E-3</v>
      </c>
      <c r="D28" s="182">
        <v>1588043</v>
      </c>
      <c r="E28" s="186">
        <v>1.6927363999999999E-3</v>
      </c>
      <c r="F28" s="184">
        <f t="shared" si="0"/>
        <v>3388389</v>
      </c>
      <c r="H28" s="177"/>
      <c r="I28" s="178"/>
    </row>
    <row r="29" spans="1:9">
      <c r="A29" s="70" t="s">
        <v>112</v>
      </c>
      <c r="B29" s="179">
        <v>9557090</v>
      </c>
      <c r="C29" s="186">
        <v>1.69612585E-2</v>
      </c>
      <c r="D29" s="182">
        <v>15808016</v>
      </c>
      <c r="E29" s="186">
        <v>1.6670646500000001E-2</v>
      </c>
      <c r="F29" s="184">
        <f t="shared" si="0"/>
        <v>25365106</v>
      </c>
      <c r="H29" s="177"/>
      <c r="I29" s="178"/>
    </row>
    <row r="30" spans="1:9">
      <c r="A30" s="70" t="s">
        <v>113</v>
      </c>
      <c r="B30" s="179">
        <v>30826030</v>
      </c>
      <c r="C30" s="186">
        <v>5.1247716499999998E-2</v>
      </c>
      <c r="D30" s="182">
        <v>33657836</v>
      </c>
      <c r="E30" s="186">
        <v>3.7968254899999998E-2</v>
      </c>
      <c r="F30" s="184">
        <f t="shared" si="0"/>
        <v>64483866</v>
      </c>
      <c r="H30" s="177"/>
      <c r="I30" s="178"/>
    </row>
    <row r="31" spans="1:9">
      <c r="A31" s="70" t="s">
        <v>114</v>
      </c>
      <c r="B31" s="179">
        <v>1051773</v>
      </c>
      <c r="C31" s="186">
        <v>1.7478812E-3</v>
      </c>
      <c r="D31" s="182">
        <v>550852</v>
      </c>
      <c r="E31" s="186">
        <v>3.4676139999999998E-4</v>
      </c>
      <c r="F31" s="184">
        <f t="shared" si="0"/>
        <v>1602625</v>
      </c>
      <c r="H31" s="177"/>
      <c r="I31" s="178"/>
    </row>
    <row r="32" spans="1:9">
      <c r="A32" s="70" t="s">
        <v>25</v>
      </c>
      <c r="B32" s="179">
        <v>4599066</v>
      </c>
      <c r="C32" s="186">
        <v>7.4445837000000001E-3</v>
      </c>
      <c r="D32" s="182">
        <v>5110000</v>
      </c>
      <c r="E32" s="186">
        <v>6.7773603999999998E-3</v>
      </c>
      <c r="F32" s="184">
        <f t="shared" si="0"/>
        <v>9709066</v>
      </c>
      <c r="H32" s="177"/>
      <c r="I32" s="178"/>
    </row>
    <row r="33" spans="1:9">
      <c r="A33" s="70" t="s">
        <v>26</v>
      </c>
      <c r="B33" s="179">
        <v>8574642</v>
      </c>
      <c r="C33" s="186">
        <v>1.48827545E-2</v>
      </c>
      <c r="D33" s="182">
        <v>10306130</v>
      </c>
      <c r="E33" s="186">
        <v>1.15742078E-2</v>
      </c>
      <c r="F33" s="184">
        <f t="shared" si="0"/>
        <v>18880772</v>
      </c>
      <c r="H33" s="177"/>
      <c r="I33" s="178"/>
    </row>
    <row r="34" spans="1:9">
      <c r="A34" s="70" t="s">
        <v>27</v>
      </c>
      <c r="B34" s="179">
        <v>7368739</v>
      </c>
      <c r="C34" s="186">
        <v>1.2695246800000001E-2</v>
      </c>
      <c r="D34" s="182">
        <v>13204785</v>
      </c>
      <c r="E34" s="186">
        <v>1.48760075E-2</v>
      </c>
      <c r="F34" s="184">
        <f t="shared" si="0"/>
        <v>20573524</v>
      </c>
      <c r="H34" s="177"/>
      <c r="I34" s="178"/>
    </row>
    <row r="35" spans="1:9">
      <c r="A35" s="70" t="s">
        <v>115</v>
      </c>
      <c r="B35" s="179">
        <v>3117391</v>
      </c>
      <c r="C35" s="186">
        <v>5.7760032999999997E-3</v>
      </c>
      <c r="D35" s="182">
        <v>2239818</v>
      </c>
      <c r="E35" s="186">
        <v>2.4646781000000001E-3</v>
      </c>
      <c r="F35" s="184">
        <f t="shared" si="0"/>
        <v>5357209</v>
      </c>
      <c r="H35" s="177"/>
      <c r="I35" s="178"/>
    </row>
    <row r="36" spans="1:9">
      <c r="A36" s="70" t="s">
        <v>29</v>
      </c>
      <c r="B36" s="179">
        <v>80106223</v>
      </c>
      <c r="C36" s="186">
        <v>6.8973640200000005E-2</v>
      </c>
      <c r="D36" s="182">
        <v>553056</v>
      </c>
      <c r="E36" s="186">
        <v>6.1589809999999996E-4</v>
      </c>
      <c r="F36" s="184">
        <f t="shared" si="0"/>
        <v>80659279</v>
      </c>
      <c r="H36" s="177"/>
      <c r="I36" s="178"/>
    </row>
    <row r="37" spans="1:9">
      <c r="A37" s="70" t="s">
        <v>30</v>
      </c>
      <c r="B37" s="179">
        <v>187770</v>
      </c>
      <c r="C37" s="186">
        <v>4.4353060000000002E-4</v>
      </c>
      <c r="D37" s="182">
        <v>53750</v>
      </c>
      <c r="E37" s="186">
        <v>1.053033E-4</v>
      </c>
      <c r="F37" s="184">
        <f t="shared" si="0"/>
        <v>241520</v>
      </c>
      <c r="H37" s="177"/>
      <c r="I37" s="178"/>
    </row>
    <row r="38" spans="1:9">
      <c r="A38" s="70" t="s">
        <v>31</v>
      </c>
      <c r="B38" s="180">
        <v>687535</v>
      </c>
      <c r="C38" s="186">
        <v>1.2150906E-3</v>
      </c>
      <c r="D38" s="183">
        <v>615502</v>
      </c>
      <c r="E38" s="186">
        <v>5.9908300000000004E-4</v>
      </c>
      <c r="F38" s="184">
        <f t="shared" si="0"/>
        <v>1303037</v>
      </c>
      <c r="H38" s="177"/>
      <c r="I38" s="178"/>
    </row>
    <row r="39" spans="1:9">
      <c r="A39" s="70" t="s">
        <v>32</v>
      </c>
      <c r="B39" s="179">
        <v>6430614</v>
      </c>
      <c r="C39" s="186">
        <v>1.17258326E-2</v>
      </c>
      <c r="D39" s="182">
        <v>7068614</v>
      </c>
      <c r="E39" s="186">
        <v>7.9937205000000008E-3</v>
      </c>
      <c r="F39" s="184">
        <f t="shared" si="0"/>
        <v>13499228</v>
      </c>
      <c r="H39" s="177"/>
      <c r="I39" s="178"/>
    </row>
    <row r="40" spans="1:9">
      <c r="A40" s="70" t="s">
        <v>33</v>
      </c>
      <c r="B40" s="179">
        <v>1259807</v>
      </c>
      <c r="C40" s="186">
        <v>1.9063073E-3</v>
      </c>
      <c r="D40" s="182">
        <v>831093</v>
      </c>
      <c r="E40" s="186">
        <v>1.0086966000000001E-3</v>
      </c>
      <c r="F40" s="184">
        <f t="shared" si="0"/>
        <v>2090900</v>
      </c>
      <c r="H40" s="177"/>
      <c r="I40" s="178"/>
    </row>
    <row r="41" spans="1:9">
      <c r="A41" s="70" t="s">
        <v>34</v>
      </c>
      <c r="B41" s="179">
        <v>4880197</v>
      </c>
      <c r="C41" s="186">
        <v>8.5129118999999996E-3</v>
      </c>
      <c r="D41" s="182">
        <v>4345878</v>
      </c>
      <c r="E41" s="186">
        <v>5.0087220999999998E-3</v>
      </c>
      <c r="F41" s="184">
        <f t="shared" si="0"/>
        <v>9226075</v>
      </c>
      <c r="H41" s="177"/>
      <c r="I41" s="178"/>
    </row>
    <row r="42" spans="1:9">
      <c r="A42" s="70" t="s">
        <v>35</v>
      </c>
      <c r="B42" s="179">
        <v>5800330</v>
      </c>
      <c r="C42" s="186">
        <v>8.0958103000000007E-3</v>
      </c>
      <c r="D42" s="182">
        <v>15492142</v>
      </c>
      <c r="E42" s="186">
        <v>1.8984429800000001E-2</v>
      </c>
      <c r="F42" s="184">
        <f t="shared" si="0"/>
        <v>21292472</v>
      </c>
      <c r="H42" s="177"/>
      <c r="I42" s="178"/>
    </row>
    <row r="43" spans="1:9">
      <c r="A43" s="70" t="s">
        <v>116</v>
      </c>
      <c r="B43" s="179">
        <v>1890569</v>
      </c>
      <c r="C43" s="186">
        <v>3.3460492999999999E-3</v>
      </c>
      <c r="D43" s="182">
        <v>1241031</v>
      </c>
      <c r="E43" s="186">
        <v>1.5081248000000001E-3</v>
      </c>
      <c r="F43" s="184">
        <f t="shared" si="0"/>
        <v>3131600</v>
      </c>
      <c r="H43" s="177"/>
      <c r="I43" s="178"/>
    </row>
    <row r="44" spans="1:9">
      <c r="A44" s="70" t="s">
        <v>117</v>
      </c>
      <c r="B44" s="179">
        <v>14680437</v>
      </c>
      <c r="C44" s="186">
        <v>2.4430179900000001E-2</v>
      </c>
      <c r="D44" s="182">
        <v>16838818</v>
      </c>
      <c r="E44" s="186">
        <v>1.9601420599999999E-2</v>
      </c>
      <c r="F44" s="184">
        <f t="shared" si="0"/>
        <v>31519255</v>
      </c>
      <c r="H44" s="177"/>
      <c r="I44" s="178"/>
    </row>
    <row r="45" spans="1:9">
      <c r="A45" s="70" t="s">
        <v>118</v>
      </c>
      <c r="B45" s="179">
        <v>2973506</v>
      </c>
      <c r="C45" s="186">
        <v>4.9031405999999996E-3</v>
      </c>
      <c r="D45" s="182">
        <v>364817</v>
      </c>
      <c r="E45" s="186">
        <v>3.7721839999999999E-4</v>
      </c>
      <c r="F45" s="184">
        <f t="shared" si="0"/>
        <v>3338323</v>
      </c>
      <c r="H45" s="177"/>
      <c r="I45" s="178"/>
    </row>
    <row r="46" spans="1:9">
      <c r="A46" s="70" t="s">
        <v>39</v>
      </c>
      <c r="B46" s="179">
        <v>14855930</v>
      </c>
      <c r="C46" s="186">
        <v>2.67717302E-2</v>
      </c>
      <c r="D46" s="182">
        <v>7597441</v>
      </c>
      <c r="E46" s="186">
        <v>8.3461929000000004E-3</v>
      </c>
      <c r="F46" s="184">
        <f t="shared" si="0"/>
        <v>22453371</v>
      </c>
      <c r="H46" s="177"/>
      <c r="I46" s="178"/>
    </row>
    <row r="47" spans="1:9">
      <c r="A47" s="70" t="s">
        <v>40</v>
      </c>
      <c r="B47" s="179">
        <v>1739482</v>
      </c>
      <c r="C47" s="186">
        <v>2.5223644000000002E-3</v>
      </c>
      <c r="D47" s="182">
        <v>3580535</v>
      </c>
      <c r="E47" s="186">
        <v>4.2710784000000003E-3</v>
      </c>
      <c r="F47" s="184">
        <f t="shared" si="0"/>
        <v>5320017</v>
      </c>
      <c r="H47" s="177"/>
      <c r="I47" s="178"/>
    </row>
    <row r="48" spans="1:9">
      <c r="A48" s="70" t="s">
        <v>41</v>
      </c>
      <c r="B48" s="179">
        <v>5303423</v>
      </c>
      <c r="C48" s="186">
        <v>8.8290455000000004E-3</v>
      </c>
      <c r="D48" s="182">
        <v>2144142</v>
      </c>
      <c r="E48" s="186">
        <v>2.5659626E-3</v>
      </c>
      <c r="F48" s="184">
        <f t="shared" si="0"/>
        <v>7447565</v>
      </c>
      <c r="H48" s="177"/>
      <c r="I48" s="178"/>
    </row>
    <row r="49" spans="1:9">
      <c r="A49" s="70" t="s">
        <v>119</v>
      </c>
      <c r="B49" s="179">
        <v>14317410</v>
      </c>
      <c r="C49" s="186">
        <v>2.3084807999999998E-2</v>
      </c>
      <c r="D49" s="182">
        <v>25692027</v>
      </c>
      <c r="E49" s="186">
        <v>2.92172731E-2</v>
      </c>
      <c r="F49" s="184">
        <f t="shared" si="0"/>
        <v>40009437</v>
      </c>
      <c r="H49" s="177"/>
      <c r="I49" s="178"/>
    </row>
    <row r="50" spans="1:9">
      <c r="A50" s="70" t="s">
        <v>120</v>
      </c>
      <c r="B50" s="179">
        <v>4453569</v>
      </c>
      <c r="C50" s="186">
        <v>7.5301845999999999E-3</v>
      </c>
      <c r="D50" s="182">
        <v>733790</v>
      </c>
      <c r="E50" s="186">
        <v>9.2674490000000005E-4</v>
      </c>
      <c r="F50" s="184">
        <f t="shared" si="0"/>
        <v>5187359</v>
      </c>
      <c r="H50" s="177"/>
      <c r="I50" s="178"/>
    </row>
    <row r="51" spans="1:9">
      <c r="A51" s="70" t="s">
        <v>121</v>
      </c>
      <c r="B51" s="179">
        <v>1191078</v>
      </c>
      <c r="C51" s="186">
        <v>2.0169593000000001E-3</v>
      </c>
      <c r="D51" s="182">
        <v>667080</v>
      </c>
      <c r="E51" s="186">
        <v>7.225148E-4</v>
      </c>
      <c r="F51" s="184">
        <f t="shared" si="0"/>
        <v>1858158</v>
      </c>
      <c r="H51" s="177"/>
      <c r="I51" s="178"/>
    </row>
    <row r="52" spans="1:9">
      <c r="A52" s="70" t="s">
        <v>45</v>
      </c>
      <c r="B52" s="179">
        <v>20410294</v>
      </c>
      <c r="C52" s="186">
        <v>3.0707943599999999E-2</v>
      </c>
      <c r="D52" s="182">
        <v>11651931</v>
      </c>
      <c r="E52" s="186">
        <v>1.48915613E-2</v>
      </c>
      <c r="F52" s="184">
        <f t="shared" si="0"/>
        <v>32062225</v>
      </c>
      <c r="H52" s="177"/>
      <c r="I52" s="178"/>
    </row>
    <row r="53" spans="1:9">
      <c r="A53" s="70" t="s">
        <v>122</v>
      </c>
      <c r="B53" s="179">
        <v>695665</v>
      </c>
      <c r="C53" s="186">
        <v>1.2624816E-3</v>
      </c>
      <c r="D53" s="182">
        <v>943127</v>
      </c>
      <c r="E53" s="186">
        <v>1.0628071000000001E-3</v>
      </c>
      <c r="F53" s="184">
        <f t="shared" si="0"/>
        <v>1638792</v>
      </c>
      <c r="H53" s="177"/>
      <c r="I53" s="178"/>
    </row>
    <row r="54" spans="1:9">
      <c r="A54" s="70" t="s">
        <v>47</v>
      </c>
      <c r="B54" s="179">
        <v>3687559</v>
      </c>
      <c r="C54" s="186">
        <v>5.7593942000000002E-3</v>
      </c>
      <c r="D54" s="182">
        <v>4705917</v>
      </c>
      <c r="E54" s="186">
        <v>5.5923784000000004E-3</v>
      </c>
      <c r="F54" s="184">
        <f t="shared" si="0"/>
        <v>8393476</v>
      </c>
      <c r="H54" s="177"/>
      <c r="I54" s="178"/>
    </row>
    <row r="55" spans="1:9">
      <c r="A55" s="70" t="s">
        <v>123</v>
      </c>
      <c r="B55" s="181">
        <v>3008199</v>
      </c>
      <c r="C55" s="186">
        <v>4.9723904000000003E-3</v>
      </c>
      <c r="D55" s="182">
        <v>3201617</v>
      </c>
      <c r="E55" s="186">
        <v>3.8187765E-3</v>
      </c>
      <c r="F55" s="184">
        <f t="shared" si="0"/>
        <v>6209816</v>
      </c>
      <c r="H55" s="177"/>
      <c r="I55" s="178"/>
    </row>
    <row r="56" spans="1:9">
      <c r="A56" s="70" t="s">
        <v>49</v>
      </c>
      <c r="B56" s="179">
        <v>2604088</v>
      </c>
      <c r="C56" s="186">
        <v>4.6287545000000003E-3</v>
      </c>
      <c r="D56" s="182">
        <v>566579</v>
      </c>
      <c r="E56" s="186">
        <v>5.3373229999999997E-4</v>
      </c>
      <c r="F56" s="184">
        <f t="shared" si="0"/>
        <v>3170667</v>
      </c>
      <c r="H56" s="177"/>
      <c r="I56" s="178"/>
    </row>
    <row r="57" spans="1:9">
      <c r="A57" s="70" t="s">
        <v>124</v>
      </c>
      <c r="B57" s="179">
        <v>2531638</v>
      </c>
      <c r="C57" s="186">
        <v>4.2461825E-3</v>
      </c>
      <c r="D57" s="182">
        <v>2524704</v>
      </c>
      <c r="E57" s="186">
        <v>2.7773907E-3</v>
      </c>
      <c r="F57" s="184">
        <f t="shared" si="0"/>
        <v>5056342</v>
      </c>
      <c r="H57" s="177"/>
      <c r="I57" s="178"/>
    </row>
    <row r="58" spans="1:9">
      <c r="A58" s="70" t="s">
        <v>125</v>
      </c>
      <c r="B58" s="179">
        <v>10014163</v>
      </c>
      <c r="C58" s="186">
        <v>1.7204155700000001E-2</v>
      </c>
      <c r="D58" s="182">
        <v>13491996</v>
      </c>
      <c r="E58" s="186">
        <v>1.48320328E-2</v>
      </c>
      <c r="F58" s="184">
        <f t="shared" si="0"/>
        <v>23506159</v>
      </c>
      <c r="H58" s="177"/>
      <c r="I58" s="178"/>
    </row>
    <row r="59" spans="1:9">
      <c r="A59" s="70" t="s">
        <v>52</v>
      </c>
      <c r="B59" s="179">
        <v>536672</v>
      </c>
      <c r="C59" s="186">
        <v>1.0453779E-3</v>
      </c>
      <c r="D59" s="182">
        <v>3910675</v>
      </c>
      <c r="E59" s="186">
        <v>4.3317646999999999E-3</v>
      </c>
      <c r="F59" s="184">
        <f t="shared" si="0"/>
        <v>4447347</v>
      </c>
      <c r="H59" s="177"/>
      <c r="I59" s="178"/>
    </row>
    <row r="60" spans="1:9">
      <c r="A60" s="70" t="s">
        <v>126</v>
      </c>
      <c r="B60" s="179">
        <v>1637647</v>
      </c>
      <c r="C60" s="186">
        <v>2.7219748000000001E-3</v>
      </c>
      <c r="D60" s="182">
        <v>1735647</v>
      </c>
      <c r="E60" s="186">
        <v>1.8010182E-3</v>
      </c>
      <c r="F60" s="184">
        <f t="shared" si="0"/>
        <v>3373294</v>
      </c>
      <c r="H60" s="177"/>
      <c r="I60" s="178"/>
    </row>
    <row r="61" spans="1:9">
      <c r="A61" s="70" t="s">
        <v>127</v>
      </c>
      <c r="B61" s="179">
        <v>15872630</v>
      </c>
      <c r="C61" s="186">
        <v>2.8279967699999999E-2</v>
      </c>
      <c r="D61" s="182">
        <v>11998099</v>
      </c>
      <c r="E61" s="186">
        <v>1.3315902500000001E-2</v>
      </c>
      <c r="F61" s="184">
        <f t="shared" si="0"/>
        <v>27870729</v>
      </c>
      <c r="H61" s="177"/>
      <c r="I61" s="178"/>
    </row>
    <row r="62" spans="1:9">
      <c r="A62" s="70" t="s">
        <v>55</v>
      </c>
      <c r="B62" s="179">
        <v>2277697</v>
      </c>
      <c r="C62" s="186">
        <v>3.9722497000000004E-3</v>
      </c>
      <c r="D62" s="182">
        <v>3685664</v>
      </c>
      <c r="E62" s="186">
        <v>4.9125274999999996E-3</v>
      </c>
      <c r="F62" s="184">
        <f t="shared" si="0"/>
        <v>5963361</v>
      </c>
      <c r="H62" s="177"/>
      <c r="I62" s="178"/>
    </row>
    <row r="63" spans="1:9">
      <c r="A63" s="70" t="s">
        <v>56</v>
      </c>
      <c r="B63" s="179">
        <v>5321856</v>
      </c>
      <c r="C63" s="186">
        <v>9.8858934999999995E-3</v>
      </c>
      <c r="D63" s="182">
        <v>6352701</v>
      </c>
      <c r="E63" s="186">
        <v>5.6153058000000004E-3</v>
      </c>
      <c r="F63" s="184">
        <f t="shared" si="0"/>
        <v>11674557</v>
      </c>
      <c r="H63" s="177"/>
      <c r="I63" s="178"/>
    </row>
    <row r="64" spans="1:9">
      <c r="A64" s="70" t="s">
        <v>128</v>
      </c>
      <c r="B64" s="179">
        <v>2579764</v>
      </c>
      <c r="C64" s="186">
        <v>3.9338997999999997E-3</v>
      </c>
      <c r="D64" s="182">
        <v>2148274</v>
      </c>
      <c r="E64" s="186">
        <v>2.7679291000000002E-3</v>
      </c>
      <c r="F64" s="184">
        <f t="shared" si="0"/>
        <v>4728038</v>
      </c>
      <c r="H64" s="177"/>
      <c r="I64" s="178"/>
    </row>
    <row r="65" spans="1:9">
      <c r="A65" s="70" t="s">
        <v>129</v>
      </c>
      <c r="B65" s="179">
        <v>1835283</v>
      </c>
      <c r="C65" s="186">
        <v>2.9524397000000001E-3</v>
      </c>
      <c r="D65" s="182">
        <v>1446970</v>
      </c>
      <c r="E65" s="186">
        <v>1.4723550000000001E-3</v>
      </c>
      <c r="F65" s="184">
        <f t="shared" si="0"/>
        <v>3282253</v>
      </c>
      <c r="H65" s="177"/>
      <c r="I65" s="178"/>
    </row>
    <row r="66" spans="1:9">
      <c r="A66" s="70" t="s">
        <v>59</v>
      </c>
      <c r="B66" s="179">
        <v>1612675</v>
      </c>
      <c r="C66" s="186">
        <v>3.2111545000000001E-3</v>
      </c>
      <c r="D66" s="182">
        <v>398322</v>
      </c>
      <c r="E66" s="186">
        <v>5.2492190000000001E-4</v>
      </c>
      <c r="F66" s="184">
        <f t="shared" si="0"/>
        <v>2010997</v>
      </c>
      <c r="H66" s="177"/>
      <c r="I66" s="178"/>
    </row>
    <row r="67" spans="1:9">
      <c r="A67" s="70" t="s">
        <v>60</v>
      </c>
      <c r="B67" s="179">
        <v>7292914</v>
      </c>
      <c r="C67" s="186">
        <v>1.2641878299999999E-2</v>
      </c>
      <c r="D67" s="182">
        <v>9078185</v>
      </c>
      <c r="E67" s="186">
        <v>1.03156719E-2</v>
      </c>
      <c r="F67" s="184">
        <f t="shared" si="0"/>
        <v>16371099</v>
      </c>
      <c r="H67" s="177"/>
      <c r="I67" s="178"/>
    </row>
    <row r="68" spans="1:9">
      <c r="A68" s="70" t="s">
        <v>61</v>
      </c>
      <c r="B68" s="179">
        <v>59537010</v>
      </c>
      <c r="C68" s="186">
        <v>0.10605349090000001</v>
      </c>
      <c r="D68" s="182">
        <v>226140737</v>
      </c>
      <c r="E68" s="186">
        <v>0.23818625460000001</v>
      </c>
      <c r="F68" s="184">
        <f t="shared" si="0"/>
        <v>285677747</v>
      </c>
      <c r="H68" s="177"/>
      <c r="I68" s="178"/>
    </row>
    <row r="69" spans="1:9">
      <c r="A69" s="65"/>
      <c r="B69" s="69"/>
      <c r="C69" s="69"/>
      <c r="D69" s="71"/>
      <c r="E69" s="69"/>
      <c r="F69" s="71"/>
    </row>
    <row r="70" spans="1:9">
      <c r="A70" s="72" t="s">
        <v>130</v>
      </c>
      <c r="B70" s="185">
        <f>SUM(B11:B69)</f>
        <v>621184124</v>
      </c>
      <c r="C70" s="73">
        <v>0.99999999989999999</v>
      </c>
      <c r="D70" s="185">
        <f>SUM(D11:D69)</f>
        <v>883637946</v>
      </c>
      <c r="E70" s="73">
        <v>0.9999999999000001</v>
      </c>
      <c r="F70" s="185">
        <f>SUM(F11:F69)</f>
        <v>1504822070</v>
      </c>
    </row>
    <row r="71" spans="1:9">
      <c r="A71" s="79"/>
      <c r="B71" s="80"/>
      <c r="C71" s="81"/>
      <c r="D71" s="82"/>
      <c r="E71" s="81"/>
      <c r="F71" s="83"/>
    </row>
    <row r="72" spans="1:9">
      <c r="A72" s="64"/>
      <c r="B72" s="80"/>
      <c r="C72" s="81"/>
      <c r="D72" s="82"/>
      <c r="E72" s="81"/>
      <c r="F72" s="83"/>
    </row>
    <row r="73" spans="1:9">
      <c r="A73" s="63"/>
      <c r="B73" s="63"/>
      <c r="C73" s="63"/>
      <c r="D73" s="67"/>
      <c r="E73" s="67"/>
      <c r="F73" s="67"/>
    </row>
    <row r="74" spans="1:9">
      <c r="A74" s="61"/>
      <c r="B74" s="61"/>
      <c r="C74" s="61"/>
      <c r="D74" s="61"/>
      <c r="E74" s="61"/>
      <c r="F74" s="61"/>
    </row>
  </sheetData>
  <mergeCells count="6">
    <mergeCell ref="B9:E9"/>
    <mergeCell ref="A2:F2"/>
    <mergeCell ref="A3:F3"/>
    <mergeCell ref="A4:F4"/>
    <mergeCell ref="A5:F5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1EA5B-2E0D-4D72-BBA8-76439814AB84}">
  <sheetPr>
    <pageSetUpPr fitToPage="1"/>
  </sheetPr>
  <dimension ref="A1:G72"/>
  <sheetViews>
    <sheetView topLeftCell="A34" workbookViewId="0">
      <selection activeCell="F11" sqref="F11:F68"/>
    </sheetView>
  </sheetViews>
  <sheetFormatPr baseColWidth="10" defaultRowHeight="15"/>
  <cols>
    <col min="3" max="4" width="17.5703125" bestFit="1" customWidth="1"/>
    <col min="6" max="6" width="19.5703125" customWidth="1"/>
    <col min="7" max="7" width="26" bestFit="1" customWidth="1"/>
  </cols>
  <sheetData>
    <row r="1" spans="1:7">
      <c r="A1" s="172" t="s">
        <v>0</v>
      </c>
      <c r="B1" s="172"/>
      <c r="C1" s="172"/>
      <c r="D1" s="172"/>
      <c r="E1" s="172"/>
      <c r="F1" s="172"/>
      <c r="G1" s="61"/>
    </row>
    <row r="2" spans="1:7">
      <c r="A2" s="173" t="s">
        <v>1</v>
      </c>
      <c r="B2" s="173"/>
      <c r="C2" s="173"/>
      <c r="D2" s="173"/>
      <c r="E2" s="173"/>
      <c r="F2" s="173"/>
      <c r="G2" s="61"/>
    </row>
    <row r="3" spans="1:7">
      <c r="A3" s="174" t="s">
        <v>2</v>
      </c>
      <c r="B3" s="174"/>
      <c r="C3" s="174"/>
      <c r="D3" s="174"/>
      <c r="E3" s="174"/>
      <c r="F3" s="174"/>
      <c r="G3" s="61"/>
    </row>
    <row r="4" spans="1:7">
      <c r="A4" s="84"/>
      <c r="B4" s="84"/>
      <c r="C4" s="84"/>
      <c r="D4" s="84"/>
      <c r="E4" s="84"/>
      <c r="F4" s="84"/>
      <c r="G4" s="61"/>
    </row>
    <row r="5" spans="1:7" ht="32.25" customHeight="1">
      <c r="A5" s="175" t="s">
        <v>131</v>
      </c>
      <c r="B5" s="175"/>
      <c r="C5" s="175"/>
      <c r="D5" s="175"/>
      <c r="E5" s="175"/>
      <c r="F5" s="175"/>
      <c r="G5" s="61"/>
    </row>
    <row r="6" spans="1:7">
      <c r="A6" s="86"/>
      <c r="B6" s="86"/>
      <c r="C6" s="87"/>
      <c r="D6" s="87"/>
      <c r="E6" s="87"/>
      <c r="F6" s="87"/>
      <c r="G6" s="61"/>
    </row>
    <row r="7" spans="1:7">
      <c r="A7" s="99"/>
      <c r="B7" s="100"/>
      <c r="C7" s="107" t="s">
        <v>132</v>
      </c>
      <c r="D7" s="107" t="s">
        <v>133</v>
      </c>
      <c r="E7" s="109"/>
      <c r="F7" s="110" t="s">
        <v>134</v>
      </c>
      <c r="G7" s="61"/>
    </row>
    <row r="8" spans="1:7">
      <c r="A8" s="101" t="s">
        <v>77</v>
      </c>
      <c r="B8" s="102" t="s">
        <v>135</v>
      </c>
      <c r="C8" s="98" t="s">
        <v>136</v>
      </c>
      <c r="D8" s="98" t="s">
        <v>136</v>
      </c>
      <c r="E8" s="103" t="s">
        <v>137</v>
      </c>
      <c r="F8" s="98" t="s">
        <v>138</v>
      </c>
      <c r="G8" s="61"/>
    </row>
    <row r="9" spans="1:7">
      <c r="A9" s="104" t="s">
        <v>3</v>
      </c>
      <c r="B9" s="105" t="s">
        <v>3</v>
      </c>
      <c r="C9" s="108" t="s">
        <v>169</v>
      </c>
      <c r="D9" s="108" t="s">
        <v>170</v>
      </c>
      <c r="E9" s="106"/>
      <c r="F9" s="108" t="s">
        <v>139</v>
      </c>
      <c r="G9" s="61"/>
    </row>
    <row r="10" spans="1:7">
      <c r="A10" s="61"/>
      <c r="B10" s="61"/>
      <c r="C10" s="85"/>
      <c r="D10" s="85"/>
      <c r="E10" s="85"/>
      <c r="F10" s="85" t="s">
        <v>3</v>
      </c>
      <c r="G10" s="61"/>
    </row>
    <row r="11" spans="1:7">
      <c r="A11" s="88">
        <v>301</v>
      </c>
      <c r="B11" s="89" t="s">
        <v>4</v>
      </c>
      <c r="C11" s="90">
        <v>6260</v>
      </c>
      <c r="D11" s="90">
        <v>6260</v>
      </c>
      <c r="E11" s="90">
        <v>0</v>
      </c>
      <c r="F11" s="186">
        <f>+D11/D$70</f>
        <v>3.8591044658345961E-3</v>
      </c>
      <c r="G11" s="97"/>
    </row>
    <row r="12" spans="1:7">
      <c r="A12" s="88">
        <v>302</v>
      </c>
      <c r="B12" s="89" t="s">
        <v>5</v>
      </c>
      <c r="C12" s="90">
        <v>4942</v>
      </c>
      <c r="D12" s="90">
        <v>4942</v>
      </c>
      <c r="E12" s="90">
        <v>0</v>
      </c>
      <c r="F12" s="186">
        <f t="shared" ref="F12:F68" si="0">+D12/D$70</f>
        <v>3.0465965287786857E-3</v>
      </c>
      <c r="G12" s="97"/>
    </row>
    <row r="13" spans="1:7">
      <c r="A13" s="88">
        <v>303</v>
      </c>
      <c r="B13" s="89" t="s">
        <v>6</v>
      </c>
      <c r="C13" s="90">
        <v>2277</v>
      </c>
      <c r="D13" s="90">
        <v>2277</v>
      </c>
      <c r="E13" s="90">
        <v>0</v>
      </c>
      <c r="F13" s="186">
        <f t="shared" si="0"/>
        <v>1.4037030141701877E-3</v>
      </c>
      <c r="G13" s="97"/>
    </row>
    <row r="14" spans="1:7">
      <c r="A14" s="88">
        <v>304</v>
      </c>
      <c r="B14" s="89" t="s">
        <v>7</v>
      </c>
      <c r="C14" s="90">
        <v>4493</v>
      </c>
      <c r="D14" s="90">
        <v>4493</v>
      </c>
      <c r="E14" s="90">
        <v>0</v>
      </c>
      <c r="F14" s="186">
        <f t="shared" si="0"/>
        <v>2.7698013362611566E-3</v>
      </c>
      <c r="G14" s="97"/>
    </row>
    <row r="15" spans="1:7">
      <c r="A15" s="88">
        <v>305</v>
      </c>
      <c r="B15" s="89" t="s">
        <v>8</v>
      </c>
      <c r="C15" s="90">
        <v>45759</v>
      </c>
      <c r="D15" s="90">
        <v>45759</v>
      </c>
      <c r="E15" s="90">
        <v>0</v>
      </c>
      <c r="F15" s="186">
        <f t="shared" si="0"/>
        <v>2.820906729267177E-2</v>
      </c>
      <c r="G15" s="97"/>
    </row>
    <row r="16" spans="1:7">
      <c r="A16" s="88">
        <v>306</v>
      </c>
      <c r="B16" s="89" t="s">
        <v>9</v>
      </c>
      <c r="C16" s="90">
        <v>8255</v>
      </c>
      <c r="D16" s="90">
        <v>8255</v>
      </c>
      <c r="E16" s="90">
        <v>0</v>
      </c>
      <c r="F16" s="186">
        <f t="shared" si="0"/>
        <v>5.0889628379336407E-3</v>
      </c>
      <c r="G16" s="97"/>
    </row>
    <row r="17" spans="1:7">
      <c r="A17" s="88">
        <v>307</v>
      </c>
      <c r="B17" s="89" t="s">
        <v>10</v>
      </c>
      <c r="C17" s="90">
        <v>12115</v>
      </c>
      <c r="D17" s="90">
        <v>12115</v>
      </c>
      <c r="E17" s="90">
        <v>0</v>
      </c>
      <c r="F17" s="186">
        <f t="shared" si="0"/>
        <v>7.4685384350776565E-3</v>
      </c>
      <c r="G17" s="97"/>
    </row>
    <row r="18" spans="1:7">
      <c r="A18" s="88">
        <v>308</v>
      </c>
      <c r="B18" s="89" t="s">
        <v>11</v>
      </c>
      <c r="C18" s="90">
        <v>13466</v>
      </c>
      <c r="D18" s="90">
        <v>13466</v>
      </c>
      <c r="E18" s="90">
        <v>0</v>
      </c>
      <c r="F18" s="186">
        <f t="shared" si="0"/>
        <v>8.3013898940780626E-3</v>
      </c>
      <c r="G18" s="97"/>
    </row>
    <row r="19" spans="1:7">
      <c r="A19" s="88">
        <v>309</v>
      </c>
      <c r="B19" s="89" t="s">
        <v>12</v>
      </c>
      <c r="C19" s="90">
        <v>10086</v>
      </c>
      <c r="D19" s="90">
        <v>10086</v>
      </c>
      <c r="E19" s="90">
        <v>0</v>
      </c>
      <c r="F19" s="186">
        <f t="shared" si="0"/>
        <v>6.2177200706721621E-3</v>
      </c>
      <c r="G19" s="97"/>
    </row>
    <row r="20" spans="1:7">
      <c r="A20" s="88">
        <v>310</v>
      </c>
      <c r="B20" s="89" t="s">
        <v>13</v>
      </c>
      <c r="C20" s="90">
        <v>1579</v>
      </c>
      <c r="D20" s="90">
        <v>1579</v>
      </c>
      <c r="E20" s="90">
        <v>0</v>
      </c>
      <c r="F20" s="186">
        <f t="shared" si="0"/>
        <v>9.7340670152601069E-4</v>
      </c>
      <c r="G20" s="97"/>
    </row>
    <row r="21" spans="1:7">
      <c r="A21" s="88">
        <v>311</v>
      </c>
      <c r="B21" s="89" t="s">
        <v>14</v>
      </c>
      <c r="C21" s="90">
        <v>2509</v>
      </c>
      <c r="D21" s="90">
        <v>2509</v>
      </c>
      <c r="E21" s="90">
        <v>0</v>
      </c>
      <c r="F21" s="186">
        <f t="shared" si="0"/>
        <v>1.5467241381436105E-3</v>
      </c>
      <c r="G21" s="97"/>
    </row>
    <row r="22" spans="1:7">
      <c r="A22" s="88">
        <v>312</v>
      </c>
      <c r="B22" s="89" t="s">
        <v>15</v>
      </c>
      <c r="C22" s="90">
        <v>240532</v>
      </c>
      <c r="D22" s="90">
        <v>240532</v>
      </c>
      <c r="E22" s="90">
        <v>0</v>
      </c>
      <c r="F22" s="186">
        <f t="shared" si="0"/>
        <v>0.14828084910161773</v>
      </c>
      <c r="G22" s="97"/>
    </row>
    <row r="23" spans="1:7">
      <c r="A23" s="88">
        <v>313</v>
      </c>
      <c r="B23" s="89" t="s">
        <v>16</v>
      </c>
      <c r="C23" s="90">
        <v>8168</v>
      </c>
      <c r="D23" s="90">
        <v>8168</v>
      </c>
      <c r="E23" s="90">
        <v>0</v>
      </c>
      <c r="F23" s="186">
        <f t="shared" si="0"/>
        <v>5.0353299164436075E-3</v>
      </c>
      <c r="G23" s="97"/>
    </row>
    <row r="24" spans="1:7">
      <c r="A24" s="88">
        <v>314</v>
      </c>
      <c r="B24" s="89" t="s">
        <v>17</v>
      </c>
      <c r="C24" s="90">
        <v>6644</v>
      </c>
      <c r="D24" s="90">
        <v>6644</v>
      </c>
      <c r="E24" s="90">
        <v>0</v>
      </c>
      <c r="F24" s="186">
        <f t="shared" si="0"/>
        <v>4.0958290848250893E-3</v>
      </c>
      <c r="G24" s="97"/>
    </row>
    <row r="25" spans="1:7">
      <c r="A25" s="88">
        <v>315</v>
      </c>
      <c r="B25" s="89" t="s">
        <v>18</v>
      </c>
      <c r="C25" s="90">
        <v>20191</v>
      </c>
      <c r="D25" s="90">
        <v>20191</v>
      </c>
      <c r="E25" s="90">
        <v>0</v>
      </c>
      <c r="F25" s="186">
        <f t="shared" si="0"/>
        <v>1.2447153078221458E-2</v>
      </c>
      <c r="G25" s="97"/>
    </row>
    <row r="26" spans="1:7">
      <c r="A26" s="88">
        <v>316</v>
      </c>
      <c r="B26" s="89" t="s">
        <v>19</v>
      </c>
      <c r="C26" s="90">
        <v>23526</v>
      </c>
      <c r="D26" s="90">
        <v>23526</v>
      </c>
      <c r="E26" s="90">
        <v>0</v>
      </c>
      <c r="F26" s="186">
        <f t="shared" si="0"/>
        <v>1.450308173533941E-2</v>
      </c>
      <c r="G26" s="97"/>
    </row>
    <row r="27" spans="1:7">
      <c r="A27" s="88">
        <v>317</v>
      </c>
      <c r="B27" s="89" t="s">
        <v>20</v>
      </c>
      <c r="C27" s="90">
        <v>211740</v>
      </c>
      <c r="D27" s="90">
        <v>211740</v>
      </c>
      <c r="E27" s="90">
        <v>0</v>
      </c>
      <c r="F27" s="186">
        <f t="shared" si="0"/>
        <v>0.13053143444022641</v>
      </c>
      <c r="G27" s="97"/>
    </row>
    <row r="28" spans="1:7">
      <c r="A28" s="88">
        <v>318</v>
      </c>
      <c r="B28" s="89" t="s">
        <v>21</v>
      </c>
      <c r="C28" s="90">
        <v>4547</v>
      </c>
      <c r="D28" s="90">
        <v>4547</v>
      </c>
      <c r="E28" s="90">
        <v>0</v>
      </c>
      <c r="F28" s="186">
        <f t="shared" si="0"/>
        <v>2.8030907358066945E-3</v>
      </c>
      <c r="G28" s="97"/>
    </row>
    <row r="29" spans="1:7">
      <c r="A29" s="88">
        <v>319</v>
      </c>
      <c r="B29" s="89" t="s">
        <v>22</v>
      </c>
      <c r="C29" s="90">
        <v>25296</v>
      </c>
      <c r="D29" s="90">
        <v>25296</v>
      </c>
      <c r="E29" s="90">
        <v>0</v>
      </c>
      <c r="F29" s="186">
        <f t="shared" si="0"/>
        <v>1.5594234275998712E-2</v>
      </c>
      <c r="G29" s="97"/>
    </row>
    <row r="30" spans="1:7">
      <c r="A30" s="88">
        <v>320</v>
      </c>
      <c r="B30" s="89" t="s">
        <v>23</v>
      </c>
      <c r="C30" s="90">
        <v>59910</v>
      </c>
      <c r="D30" s="90">
        <v>59910</v>
      </c>
      <c r="E30" s="90">
        <v>0</v>
      </c>
      <c r="F30" s="186">
        <f t="shared" si="0"/>
        <v>3.69327393846886E-2</v>
      </c>
      <c r="G30" s="97"/>
    </row>
    <row r="31" spans="1:7">
      <c r="A31" s="88">
        <v>321</v>
      </c>
      <c r="B31" s="89" t="s">
        <v>24</v>
      </c>
      <c r="C31" s="90">
        <v>4465</v>
      </c>
      <c r="D31" s="90">
        <v>4465</v>
      </c>
      <c r="E31" s="90">
        <v>0</v>
      </c>
      <c r="F31" s="186">
        <f t="shared" si="0"/>
        <v>2.7525401661264333E-3</v>
      </c>
      <c r="G31" s="97"/>
    </row>
    <row r="32" spans="1:7">
      <c r="A32" s="88">
        <v>322</v>
      </c>
      <c r="B32" s="89" t="s">
        <v>25</v>
      </c>
      <c r="C32" s="90">
        <v>19749</v>
      </c>
      <c r="D32" s="90">
        <v>19749</v>
      </c>
      <c r="E32" s="90">
        <v>0</v>
      </c>
      <c r="F32" s="186">
        <f t="shared" si="0"/>
        <v>1.2174673178237609E-2</v>
      </c>
      <c r="G32" s="97"/>
    </row>
    <row r="33" spans="1:7">
      <c r="A33" s="88">
        <v>323</v>
      </c>
      <c r="B33" s="89" t="s">
        <v>26</v>
      </c>
      <c r="C33" s="90">
        <v>12251</v>
      </c>
      <c r="D33" s="90">
        <v>12251</v>
      </c>
      <c r="E33" s="90">
        <v>0</v>
      </c>
      <c r="F33" s="186">
        <f t="shared" si="0"/>
        <v>7.5523784043034564E-3</v>
      </c>
      <c r="G33" s="97"/>
    </row>
    <row r="34" spans="1:7">
      <c r="A34" s="88">
        <v>324</v>
      </c>
      <c r="B34" s="89" t="s">
        <v>27</v>
      </c>
      <c r="C34" s="90">
        <v>53709</v>
      </c>
      <c r="D34" s="90">
        <v>53709</v>
      </c>
      <c r="E34" s="90">
        <v>0</v>
      </c>
      <c r="F34" s="186">
        <f t="shared" si="0"/>
        <v>3.3110006670209316E-2</v>
      </c>
      <c r="G34" s="97"/>
    </row>
    <row r="35" spans="1:7">
      <c r="A35" s="88">
        <v>325</v>
      </c>
      <c r="B35" s="89" t="s">
        <v>28</v>
      </c>
      <c r="C35" s="90">
        <v>13184</v>
      </c>
      <c r="D35" s="90">
        <v>13184</v>
      </c>
      <c r="E35" s="90">
        <v>0</v>
      </c>
      <c r="F35" s="186">
        <f t="shared" si="0"/>
        <v>8.1275452520069187E-3</v>
      </c>
      <c r="G35" s="97"/>
    </row>
    <row r="36" spans="1:7">
      <c r="A36" s="88">
        <v>326</v>
      </c>
      <c r="B36" s="89" t="s">
        <v>29</v>
      </c>
      <c r="C36" s="90">
        <v>17774</v>
      </c>
      <c r="D36" s="90">
        <v>17774</v>
      </c>
      <c r="E36" s="90">
        <v>0</v>
      </c>
      <c r="F36" s="186">
        <f t="shared" si="0"/>
        <v>1.0957144213377653E-2</v>
      </c>
      <c r="G36" s="97"/>
    </row>
    <row r="37" spans="1:7">
      <c r="A37" s="88">
        <v>327</v>
      </c>
      <c r="B37" s="89" t="s">
        <v>30</v>
      </c>
      <c r="C37" s="90">
        <v>2736</v>
      </c>
      <c r="D37" s="90">
        <v>2736</v>
      </c>
      <c r="E37" s="90">
        <v>0</v>
      </c>
      <c r="F37" s="186">
        <f t="shared" si="0"/>
        <v>1.6866629103072612E-3</v>
      </c>
      <c r="G37" s="97"/>
    </row>
    <row r="38" spans="1:7">
      <c r="A38" s="88">
        <v>328</v>
      </c>
      <c r="B38" s="89" t="s">
        <v>31</v>
      </c>
      <c r="C38" s="90">
        <v>2451</v>
      </c>
      <c r="D38" s="90">
        <v>2451</v>
      </c>
      <c r="E38" s="90">
        <v>0</v>
      </c>
      <c r="F38" s="186">
        <f t="shared" si="0"/>
        <v>1.5109688571502548E-3</v>
      </c>
      <c r="G38" s="97"/>
    </row>
    <row r="39" spans="1:7">
      <c r="A39" s="88">
        <v>329</v>
      </c>
      <c r="B39" s="89" t="s">
        <v>32</v>
      </c>
      <c r="C39" s="90">
        <v>23713</v>
      </c>
      <c r="D39" s="90">
        <v>23713</v>
      </c>
      <c r="E39" s="90">
        <v>0</v>
      </c>
      <c r="F39" s="186">
        <f t="shared" si="0"/>
        <v>1.4618361693024884E-2</v>
      </c>
      <c r="G39" s="97"/>
    </row>
    <row r="40" spans="1:7">
      <c r="A40" s="88">
        <v>330</v>
      </c>
      <c r="B40" s="89" t="s">
        <v>33</v>
      </c>
      <c r="C40" s="90">
        <v>2446</v>
      </c>
      <c r="D40" s="90">
        <v>2446</v>
      </c>
      <c r="E40" s="90">
        <v>0</v>
      </c>
      <c r="F40" s="186">
        <f t="shared" si="0"/>
        <v>1.5078865053404827E-3</v>
      </c>
      <c r="G40" s="97"/>
    </row>
    <row r="41" spans="1:7">
      <c r="A41" s="88">
        <v>331</v>
      </c>
      <c r="B41" s="89" t="s">
        <v>34</v>
      </c>
      <c r="C41" s="90">
        <v>8683</v>
      </c>
      <c r="D41" s="90">
        <v>8683</v>
      </c>
      <c r="E41" s="90">
        <v>0</v>
      </c>
      <c r="F41" s="186">
        <f t="shared" si="0"/>
        <v>5.3528121528501277E-3</v>
      </c>
      <c r="G41" s="97"/>
    </row>
    <row r="42" spans="1:7">
      <c r="A42" s="88">
        <v>332</v>
      </c>
      <c r="B42" s="89" t="s">
        <v>35</v>
      </c>
      <c r="C42" s="90">
        <v>13207</v>
      </c>
      <c r="D42" s="90">
        <v>13207</v>
      </c>
      <c r="E42" s="90">
        <v>0</v>
      </c>
      <c r="F42" s="186">
        <f t="shared" si="0"/>
        <v>8.14172407033187E-3</v>
      </c>
      <c r="G42" s="97"/>
    </row>
    <row r="43" spans="1:7">
      <c r="A43" s="88">
        <v>333</v>
      </c>
      <c r="B43" s="89" t="s">
        <v>36</v>
      </c>
      <c r="C43" s="90">
        <v>4530</v>
      </c>
      <c r="D43" s="90">
        <v>4530</v>
      </c>
      <c r="E43" s="90">
        <v>0</v>
      </c>
      <c r="F43" s="186">
        <f t="shared" si="0"/>
        <v>2.7926107396534696E-3</v>
      </c>
      <c r="G43" s="97"/>
    </row>
    <row r="44" spans="1:7">
      <c r="A44" s="88">
        <v>334</v>
      </c>
      <c r="B44" s="89" t="s">
        <v>37</v>
      </c>
      <c r="C44" s="90">
        <v>27945</v>
      </c>
      <c r="D44" s="90">
        <v>27945</v>
      </c>
      <c r="E44" s="90">
        <v>0</v>
      </c>
      <c r="F44" s="186">
        <f t="shared" si="0"/>
        <v>1.7227264264815939E-2</v>
      </c>
      <c r="G44" s="97"/>
    </row>
    <row r="45" spans="1:7">
      <c r="A45" s="88">
        <v>335</v>
      </c>
      <c r="B45" s="89" t="s">
        <v>38</v>
      </c>
      <c r="C45" s="90">
        <v>16284</v>
      </c>
      <c r="D45" s="90">
        <v>16284</v>
      </c>
      <c r="E45" s="90">
        <v>0</v>
      </c>
      <c r="F45" s="186">
        <f t="shared" si="0"/>
        <v>1.0038603374065586E-2</v>
      </c>
      <c r="G45" s="97"/>
    </row>
    <row r="46" spans="1:7">
      <c r="A46" s="88">
        <v>336</v>
      </c>
      <c r="B46" s="89" t="s">
        <v>39</v>
      </c>
      <c r="C46" s="90">
        <v>44144</v>
      </c>
      <c r="D46" s="90">
        <v>44144</v>
      </c>
      <c r="E46" s="90">
        <v>0</v>
      </c>
      <c r="F46" s="186">
        <f t="shared" si="0"/>
        <v>2.7213467658115401E-2</v>
      </c>
      <c r="G46" s="97"/>
    </row>
    <row r="47" spans="1:7">
      <c r="A47" s="88">
        <v>337</v>
      </c>
      <c r="B47" s="89" t="s">
        <v>40</v>
      </c>
      <c r="C47" s="90">
        <v>17577</v>
      </c>
      <c r="D47" s="90">
        <v>17577</v>
      </c>
      <c r="E47" s="90">
        <v>0</v>
      </c>
      <c r="F47" s="186">
        <f t="shared" si="0"/>
        <v>1.0835699552072635E-2</v>
      </c>
      <c r="G47" s="97"/>
    </row>
    <row r="48" spans="1:7">
      <c r="A48" s="88">
        <v>338</v>
      </c>
      <c r="B48" s="89" t="s">
        <v>41</v>
      </c>
      <c r="C48" s="90">
        <v>72241</v>
      </c>
      <c r="D48" s="90">
        <v>72241</v>
      </c>
      <c r="E48" s="90">
        <v>0</v>
      </c>
      <c r="F48" s="186">
        <f t="shared" si="0"/>
        <v>4.4534435417948409E-2</v>
      </c>
      <c r="G48" s="97"/>
    </row>
    <row r="49" spans="1:7">
      <c r="A49" s="88">
        <v>339</v>
      </c>
      <c r="B49" s="89" t="s">
        <v>42</v>
      </c>
      <c r="C49" s="90">
        <v>64535</v>
      </c>
      <c r="D49" s="90">
        <v>64535</v>
      </c>
      <c r="E49" s="90">
        <v>0</v>
      </c>
      <c r="F49" s="186">
        <f t="shared" si="0"/>
        <v>3.9783914808727741E-2</v>
      </c>
      <c r="G49" s="97"/>
    </row>
    <row r="50" spans="1:7">
      <c r="A50" s="88">
        <v>340</v>
      </c>
      <c r="B50" s="89" t="s">
        <v>43</v>
      </c>
      <c r="C50" s="90">
        <v>21844</v>
      </c>
      <c r="D50" s="90">
        <v>21844</v>
      </c>
      <c r="E50" s="90">
        <v>0</v>
      </c>
      <c r="F50" s="186">
        <f t="shared" si="0"/>
        <v>1.3466178586532096E-2</v>
      </c>
      <c r="G50" s="97"/>
    </row>
    <row r="51" spans="1:7">
      <c r="A51" s="88">
        <v>341</v>
      </c>
      <c r="B51" s="89" t="s">
        <v>44</v>
      </c>
      <c r="C51" s="90">
        <v>2767</v>
      </c>
      <c r="D51" s="90">
        <v>2767</v>
      </c>
      <c r="E51" s="90">
        <v>0</v>
      </c>
      <c r="F51" s="186">
        <f t="shared" si="0"/>
        <v>1.7057734915278478E-3</v>
      </c>
      <c r="G51" s="97"/>
    </row>
    <row r="52" spans="1:7">
      <c r="A52" s="88">
        <v>342</v>
      </c>
      <c r="B52" s="89" t="s">
        <v>45</v>
      </c>
      <c r="C52" s="90">
        <v>63665</v>
      </c>
      <c r="D52" s="90">
        <v>63665</v>
      </c>
      <c r="E52" s="90">
        <v>0</v>
      </c>
      <c r="F52" s="186">
        <f t="shared" si="0"/>
        <v>3.9247585593827405E-2</v>
      </c>
      <c r="G52" s="97"/>
    </row>
    <row r="53" spans="1:7">
      <c r="A53" s="88">
        <v>343</v>
      </c>
      <c r="B53" s="89" t="s">
        <v>46</v>
      </c>
      <c r="C53" s="90">
        <v>1365</v>
      </c>
      <c r="D53" s="90">
        <v>1365</v>
      </c>
      <c r="E53" s="90">
        <v>0</v>
      </c>
      <c r="F53" s="186">
        <f t="shared" si="0"/>
        <v>8.414820440677674E-4</v>
      </c>
      <c r="G53" s="97"/>
    </row>
    <row r="54" spans="1:7">
      <c r="A54" s="88">
        <v>344</v>
      </c>
      <c r="B54" s="89" t="s">
        <v>47</v>
      </c>
      <c r="C54" s="90">
        <v>16588</v>
      </c>
      <c r="D54" s="90">
        <v>16588</v>
      </c>
      <c r="E54" s="90">
        <v>0</v>
      </c>
      <c r="F54" s="186">
        <f t="shared" si="0"/>
        <v>1.0226010364099725E-2</v>
      </c>
      <c r="G54" s="97"/>
    </row>
    <row r="55" spans="1:7">
      <c r="A55" s="88">
        <v>345</v>
      </c>
      <c r="B55" s="89" t="s">
        <v>48</v>
      </c>
      <c r="C55" s="90">
        <v>8321</v>
      </c>
      <c r="D55" s="90">
        <v>8321</v>
      </c>
      <c r="E55" s="90">
        <v>0</v>
      </c>
      <c r="F55" s="186">
        <f t="shared" si="0"/>
        <v>5.1296498818226314E-3</v>
      </c>
      <c r="G55" s="97"/>
    </row>
    <row r="56" spans="1:7">
      <c r="A56" s="88">
        <v>346</v>
      </c>
      <c r="B56" s="89" t="s">
        <v>49</v>
      </c>
      <c r="C56" s="90">
        <v>6490</v>
      </c>
      <c r="D56" s="90">
        <v>6490</v>
      </c>
      <c r="E56" s="90">
        <v>0</v>
      </c>
      <c r="F56" s="186">
        <f t="shared" si="0"/>
        <v>4.0008926490841101E-3</v>
      </c>
      <c r="G56" s="97"/>
    </row>
    <row r="57" spans="1:7">
      <c r="A57" s="88">
        <v>347</v>
      </c>
      <c r="B57" s="89" t="s">
        <v>50</v>
      </c>
      <c r="C57" s="90">
        <v>5356</v>
      </c>
      <c r="D57" s="90">
        <v>5356</v>
      </c>
      <c r="E57" s="90">
        <v>0</v>
      </c>
      <c r="F57" s="186">
        <f t="shared" si="0"/>
        <v>3.3018152586278111E-3</v>
      </c>
      <c r="G57" s="97"/>
    </row>
    <row r="58" spans="1:7">
      <c r="A58" s="88">
        <v>348</v>
      </c>
      <c r="B58" s="89" t="s">
        <v>51</v>
      </c>
      <c r="C58" s="90">
        <v>27302</v>
      </c>
      <c r="D58" s="90">
        <v>27302</v>
      </c>
      <c r="E58" s="90">
        <v>0</v>
      </c>
      <c r="F58" s="186">
        <f t="shared" si="0"/>
        <v>1.6830873822079255E-2</v>
      </c>
      <c r="G58" s="97"/>
    </row>
    <row r="59" spans="1:7">
      <c r="A59" s="88">
        <v>349</v>
      </c>
      <c r="B59" s="89" t="s">
        <v>52</v>
      </c>
      <c r="C59" s="90">
        <v>20455</v>
      </c>
      <c r="D59" s="90">
        <v>20455</v>
      </c>
      <c r="E59" s="90">
        <v>0</v>
      </c>
      <c r="F59" s="186">
        <f t="shared" si="0"/>
        <v>1.2609901253777422E-2</v>
      </c>
      <c r="G59" s="97"/>
    </row>
    <row r="60" spans="1:7">
      <c r="A60" s="88">
        <v>350</v>
      </c>
      <c r="B60" s="89" t="s">
        <v>53</v>
      </c>
      <c r="C60" s="90">
        <v>3362</v>
      </c>
      <c r="D60" s="90">
        <v>3362</v>
      </c>
      <c r="E60" s="90">
        <v>0</v>
      </c>
      <c r="F60" s="186">
        <f t="shared" si="0"/>
        <v>2.0725733568907208E-3</v>
      </c>
      <c r="G60" s="97"/>
    </row>
    <row r="61" spans="1:7">
      <c r="A61" s="88">
        <v>351</v>
      </c>
      <c r="B61" s="89" t="s">
        <v>54</v>
      </c>
      <c r="C61" s="90">
        <v>32461</v>
      </c>
      <c r="D61" s="90">
        <v>32461</v>
      </c>
      <c r="E61" s="90">
        <v>0</v>
      </c>
      <c r="F61" s="186">
        <f t="shared" si="0"/>
        <v>2.0011244419402049E-2</v>
      </c>
      <c r="G61" s="97"/>
    </row>
    <row r="62" spans="1:7">
      <c r="A62" s="88">
        <v>352</v>
      </c>
      <c r="B62" s="89" t="s">
        <v>55</v>
      </c>
      <c r="C62" s="90">
        <v>10276</v>
      </c>
      <c r="D62" s="90">
        <v>10276</v>
      </c>
      <c r="E62" s="90">
        <v>0</v>
      </c>
      <c r="F62" s="186">
        <f t="shared" si="0"/>
        <v>6.3348494394434999E-3</v>
      </c>
      <c r="G62" s="97"/>
    </row>
    <row r="63" spans="1:7">
      <c r="A63" s="88">
        <v>353</v>
      </c>
      <c r="B63" s="89" t="s">
        <v>56</v>
      </c>
      <c r="C63" s="90">
        <v>34623</v>
      </c>
      <c r="D63" s="90">
        <v>34623</v>
      </c>
      <c r="E63" s="90">
        <v>0</v>
      </c>
      <c r="F63" s="186">
        <f t="shared" si="0"/>
        <v>2.1344053341947479E-2</v>
      </c>
      <c r="G63" s="97"/>
    </row>
    <row r="64" spans="1:7">
      <c r="A64" s="88">
        <v>354</v>
      </c>
      <c r="B64" s="89" t="s">
        <v>57</v>
      </c>
      <c r="C64" s="90">
        <v>19525</v>
      </c>
      <c r="D64" s="90">
        <v>19525</v>
      </c>
      <c r="E64" s="90">
        <v>0</v>
      </c>
      <c r="F64" s="186">
        <f t="shared" si="0"/>
        <v>1.2036583817159822E-2</v>
      </c>
      <c r="G64" s="97"/>
    </row>
    <row r="65" spans="1:7">
      <c r="A65" s="88">
        <v>355</v>
      </c>
      <c r="B65" s="89" t="s">
        <v>58</v>
      </c>
      <c r="C65" s="90">
        <v>13208</v>
      </c>
      <c r="D65" s="90">
        <v>13208</v>
      </c>
      <c r="E65" s="90">
        <v>0</v>
      </c>
      <c r="F65" s="186">
        <f t="shared" si="0"/>
        <v>8.1423405406938244E-3</v>
      </c>
      <c r="G65" s="97"/>
    </row>
    <row r="66" spans="1:7">
      <c r="A66" s="88">
        <v>356</v>
      </c>
      <c r="B66" s="89" t="s">
        <v>59</v>
      </c>
      <c r="C66" s="90">
        <v>19446</v>
      </c>
      <c r="D66" s="90">
        <v>19446</v>
      </c>
      <c r="E66" s="90">
        <v>0</v>
      </c>
      <c r="F66" s="186">
        <f t="shared" si="0"/>
        <v>1.1987882658565424E-2</v>
      </c>
      <c r="G66" s="97"/>
    </row>
    <row r="67" spans="1:7">
      <c r="A67" s="88">
        <v>357</v>
      </c>
      <c r="B67" s="89" t="s">
        <v>60</v>
      </c>
      <c r="C67" s="90">
        <v>31558</v>
      </c>
      <c r="D67" s="90">
        <v>31558</v>
      </c>
      <c r="E67" s="90">
        <v>0</v>
      </c>
      <c r="F67" s="186">
        <f t="shared" si="0"/>
        <v>1.9454571682557216E-2</v>
      </c>
      <c r="G67" s="97"/>
    </row>
    <row r="68" spans="1:7">
      <c r="A68" s="88">
        <v>358</v>
      </c>
      <c r="B68" s="89" t="s">
        <v>61</v>
      </c>
      <c r="C68" s="90">
        <v>149607</v>
      </c>
      <c r="D68" s="90">
        <v>149607</v>
      </c>
      <c r="E68" s="90">
        <v>0</v>
      </c>
      <c r="F68" s="186">
        <f t="shared" si="0"/>
        <v>9.2228281440913162E-2</v>
      </c>
      <c r="G68" s="97"/>
    </row>
    <row r="69" spans="1:7">
      <c r="A69" s="61"/>
      <c r="B69" s="61"/>
      <c r="C69" s="85"/>
      <c r="D69" s="85"/>
      <c r="E69" s="85"/>
      <c r="F69" s="85"/>
      <c r="G69" s="61"/>
    </row>
    <row r="70" spans="1:7">
      <c r="A70" s="91"/>
      <c r="B70" s="92" t="s">
        <v>63</v>
      </c>
      <c r="C70" s="93">
        <v>1622138</v>
      </c>
      <c r="D70" s="93">
        <v>1622138</v>
      </c>
      <c r="E70" s="93">
        <v>0</v>
      </c>
      <c r="F70" s="94">
        <v>1.0000000000009999</v>
      </c>
      <c r="G70" s="61"/>
    </row>
    <row r="72" spans="1:7">
      <c r="A72" s="96" t="s">
        <v>140</v>
      </c>
      <c r="B72" s="61"/>
      <c r="C72" s="61"/>
      <c r="D72" s="61"/>
      <c r="E72" s="61"/>
      <c r="F72" s="95" t="s">
        <v>141</v>
      </c>
      <c r="G72" s="61"/>
    </row>
  </sheetData>
  <mergeCells count="4">
    <mergeCell ref="A1:F1"/>
    <mergeCell ref="A2:F2"/>
    <mergeCell ref="A3:F3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Calendario</vt:lpstr>
      <vt:lpstr>Total distribución</vt:lpstr>
      <vt:lpstr>Concentrado general factor</vt:lpstr>
      <vt:lpstr>Concentrado factor población</vt:lpstr>
      <vt:lpstr>Concentrado FEF factor</vt:lpstr>
      <vt:lpstr>Predial y Agua</vt:lpstr>
      <vt:lpstr>Población</vt:lpstr>
      <vt:lpstr>Calendario!Área_de_impresión</vt:lpstr>
      <vt:lpstr>'Concentrado factor población'!Área_de_impresión</vt:lpstr>
      <vt:lpstr>'Concentrado general factor'!Área_de_impresión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Mmedina</dc:creator>
  <cp:lastModifiedBy>Yesenia Carrillo Sanchez</cp:lastModifiedBy>
  <cp:lastPrinted>2026-01-12T23:07:33Z</cp:lastPrinted>
  <dcterms:created xsi:type="dcterms:W3CDTF">2021-02-17T18:40:15Z</dcterms:created>
  <dcterms:modified xsi:type="dcterms:W3CDTF">2026-01-13T17:06:53Z</dcterms:modified>
</cp:coreProperties>
</file>