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garcias\Downloads\"/>
    </mc:Choice>
  </mc:AlternateContent>
  <xr:revisionPtr revIDLastSave="0" documentId="8_{0E6B962D-BFBF-4D0D-90C8-73CFB4357FF3}" xr6:coauthVersionLast="45" xr6:coauthVersionMax="45" xr10:uidLastSave="{00000000-0000-0000-0000-000000000000}"/>
  <bookViews>
    <workbookView xWindow="-120" yWindow="-120" windowWidth="24240" windowHeight="13140" xr2:uid="{FF38BDED-4037-4B23-9E79-53FB757C32DA}"/>
  </bookViews>
  <sheets>
    <sheet name="MARZO" sheetId="1" r:id="rId1"/>
  </sheets>
  <externalReferences>
    <externalReference r:id="rId2"/>
  </externalReferences>
  <definedNames>
    <definedName name="_xlnm.Print_Area" localSheetId="0">MARZO!$A$1:$P$71</definedName>
    <definedName name="_xlnm.Database">#REF!</definedName>
    <definedName name="MODELOCEDULA">#REF!</definedName>
    <definedName name="_xlnm.Print_Titles" localSheetId="0">MARZO!$2:$9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9" i="1" l="1"/>
  <c r="M73" i="1" s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L69" i="1"/>
  <c r="L73" i="1" s="1"/>
  <c r="H69" i="1"/>
  <c r="H73" i="1" s="1"/>
  <c r="N12" i="1"/>
  <c r="N11" i="1"/>
  <c r="K69" i="1"/>
  <c r="K73" i="1" s="1"/>
  <c r="J69" i="1"/>
  <c r="J73" i="1" s="1"/>
  <c r="I69" i="1"/>
  <c r="I73" i="1" s="1"/>
  <c r="G69" i="1"/>
  <c r="G73" i="1" s="1"/>
  <c r="F69" i="1"/>
  <c r="F73" i="1" s="1"/>
  <c r="N10" i="1"/>
  <c r="N69" i="1" l="1"/>
  <c r="N73" i="1" s="1"/>
  <c r="E69" i="1"/>
  <c r="D69" i="1"/>
  <c r="D73" i="1" s="1"/>
  <c r="M80" i="1" l="1"/>
  <c r="E73" i="1"/>
</calcChain>
</file>

<file path=xl/sharedStrings.xml><?xml version="1.0" encoding="utf-8"?>
<sst xmlns="http://schemas.openxmlformats.org/spreadsheetml/2006/main" count="76" uniqueCount="76">
  <si>
    <t>GOBIERNO DEL ESTADO DE ZACATECAS</t>
  </si>
  <si>
    <t>SECRETARÍA DE FINANZAS</t>
  </si>
  <si>
    <t>SUBSECRETARÍA DE EGRESOS</t>
  </si>
  <si>
    <t>DIRECCIÓN DE CONTABILIDAD</t>
  </si>
  <si>
    <t>MUNICIPIOS</t>
  </si>
  <si>
    <t>FONDO GENERAL</t>
  </si>
  <si>
    <t>FOMENTO MUNICIPAL</t>
  </si>
  <si>
    <t>IMPUESTO ESPECIAL</t>
  </si>
  <si>
    <t>I.S.A.N.</t>
  </si>
  <si>
    <t>FONDO DE FISCALIZACIÓN</t>
  </si>
  <si>
    <t>FONDO DE COMP. 10 ENT.</t>
  </si>
  <si>
    <t>9/11 DEL IEPS S/VENTA DIESEL</t>
  </si>
  <si>
    <t>COMPENSACIÓN ISAN</t>
  </si>
  <si>
    <t>FONDO ISR</t>
  </si>
  <si>
    <t>FOMENTO MUNICIPAL 30% PREDIAL</t>
  </si>
  <si>
    <t>IMPORTE TOTAL 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</si>
  <si>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</si>
  <si>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</si>
  <si>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</si>
  <si>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</si>
  <si>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</si>
  <si>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</si>
  <si>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</si>
  <si>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</si>
  <si>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</si>
  <si>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</si>
  <si>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</si>
  <si>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</si>
  <si>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</si>
  <si>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</si>
  <si>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</si>
  <si>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</si>
  <si>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</si>
  <si>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</si>
  <si>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</si>
  <si>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</si>
  <si>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</si>
  <si>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</si>
  <si>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</si>
  <si>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</si>
  <si>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</si>
  <si>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</si>
  <si>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</si>
  <si>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</si>
  <si>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</si>
  <si>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</si>
  <si>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</si>
  <si>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</si>
  <si>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</si>
  <si>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</si>
  <si>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</si>
  <si>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</si>
  <si>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</si>
  <si>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</si>
  <si>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</si>
  <si>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</si>
  <si>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</si>
  <si>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</si>
  <si>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</si>
  <si>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</si>
  <si>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</si>
  <si>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</si>
  <si>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</si>
  <si>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</si>
  <si>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</si>
  <si>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</si>
  <si>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</si>
  <si>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</si>
  <si>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</si>
  <si>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</si>
  <si>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</si>
  <si>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</si>
  <si>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</si>
  <si>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</si>
  <si>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</si>
  <si>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 A LOS  MUNICIPIOS EN EL MES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</si>
</sst>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0"/>
      <name val="Arial"/>
    </font>
    <font>
      <sz val="10"/>
      <name val="Calibri"/>
      <family val="2"/>
    </font>
    <font>
      <b/>
      <sz val="10"/>
      <name val="Calibri"/>
      <family val="2"/>
    </font>
    <font>
      <b/>
      <sz val="17"/>
      <name val="Calibri"/>
      <family val="2"/>
    </font>
    <font>
      <b/>
      <sz val="15"/>
      <name val="Calibri"/>
      <family val="2"/>
    </font>
    <font>
      <b/>
      <sz val="13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sz val="10.5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3" fillId="0" borderId="0" xfId="0" applyFont="1" applyAlignment="1">
      <alignment horizontal="center"/>
    </xf>
    <xf numFmtId="0" fontId="1" fillId="2" borderId="5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8" xfId="0" applyFont="1" applyBorder="1"/>
    <xf numFmtId="4" fontId="1" fillId="0" borderId="9" xfId="1" applyNumberFormat="1" applyFont="1" applyBorder="1"/>
    <xf numFmtId="164" fontId="1" fillId="0" borderId="9" xfId="0" applyNumberFormat="1" applyFont="1" applyBorder="1"/>
    <xf numFmtId="164" fontId="1" fillId="0" borderId="0" xfId="0" applyNumberFormat="1" applyFont="1"/>
    <xf numFmtId="0" fontId="1" fillId="5" borderId="8" xfId="0" applyFont="1" applyFill="1" applyBorder="1"/>
    <xf numFmtId="0" fontId="1" fillId="0" borderId="10" xfId="0" applyFont="1" applyBorder="1"/>
    <xf numFmtId="4" fontId="1" fillId="0" borderId="10" xfId="0" applyNumberFormat="1" applyFont="1" applyBorder="1"/>
    <xf numFmtId="4" fontId="2" fillId="0" borderId="10" xfId="0" applyNumberFormat="1" applyFont="1" applyBorder="1"/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4" fontId="2" fillId="0" borderId="11" xfId="0" applyNumberFormat="1" applyFont="1" applyBorder="1"/>
    <xf numFmtId="164" fontId="2" fillId="0" borderId="11" xfId="0" applyNumberFormat="1" applyFont="1" applyBorder="1"/>
    <xf numFmtId="0" fontId="2" fillId="0" borderId="0" xfId="0" applyFont="1"/>
    <xf numFmtId="0" fontId="1" fillId="2" borderId="12" xfId="0" applyFont="1" applyFill="1" applyBorder="1"/>
    <xf numFmtId="0" fontId="1" fillId="2" borderId="13" xfId="0" applyFont="1" applyFill="1" applyBorder="1"/>
    <xf numFmtId="0" fontId="2" fillId="2" borderId="13" xfId="0" applyFont="1" applyFill="1" applyBorder="1"/>
    <xf numFmtId="0" fontId="1" fillId="2" borderId="14" xfId="0" applyFont="1" applyFill="1" applyBorder="1"/>
    <xf numFmtId="4" fontId="2" fillId="0" borderId="0" xfId="0" applyNumberFormat="1" applyFont="1"/>
    <xf numFmtId="4" fontId="1" fillId="0" borderId="0" xfId="0" applyNumberFormat="1" applyFont="1"/>
    <xf numFmtId="164" fontId="2" fillId="0" borderId="0" xfId="0" applyNumberFormat="1" applyFont="1"/>
    <xf numFmtId="164" fontId="2" fillId="0" borderId="0" xfId="1" applyFont="1"/>
    <xf numFmtId="164" fontId="1" fillId="0" borderId="0" xfId="1" applyFont="1"/>
  </cellXfs>
  <cellStyles count="3">
    <cellStyle name="Millares" xfId="1" builtinId="3"/>
    <cellStyle name="Millares 6 2" xfId="2" xr:uid="{CC33B345-07C0-47EC-A5BA-CDD632CCC75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RTIN%202022\PARTICIPACIONES\ACUMPAR%202022%20SIP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parcial"/>
      <sheetName val="PRESUEGRESOS ley"/>
      <sheetName val="PRESUFONDO"/>
      <sheetName val="ACUMMES PRES"/>
      <sheetName val="ACUMMES"/>
      <sheetName val="ACUMMUNmes"/>
      <sheetName val="ACUMMUN"/>
      <sheetName val="BANCOS 2021-2024"/>
      <sheetName val="AJUSTES"/>
      <sheetName val="3ER AJUSTE CUATR"/>
      <sheetName val="3ER AJUSTE CUATR (2)"/>
      <sheetName val="COEF. DEF. AJUSTES FOMUN"/>
      <sheetName val="COEF. DEF. AJUSTES IEPS"/>
      <sheetName val="COEF. DEF. AJUSTES FG"/>
      <sheetName val="1ER TRIM '22"/>
      <sheetName val="DEF '21"/>
      <sheetName val="DEF '21 (2)"/>
      <sheetName val="1ER CUATRIM '22 1R"/>
      <sheetName val="1ER CUATRIM '22 2R"/>
      <sheetName val="1ER CUATRIM '22 3R"/>
      <sheetName val="2do CUATRIM '22"/>
      <sheetName val="2do CUATRIM '22 1R NOV"/>
      <sheetName val="validación"/>
      <sheetName val="ampliaciones FM"/>
      <sheetName val="ampliaciones GAS"/>
      <sheetName val="ampliaciones FG"/>
      <sheetName val="REDUCCIONES"/>
      <sheetName val="PAGOSFM"/>
      <sheetName val="PAGOSFM SIIF"/>
      <sheetName val="AUTORIFM"/>
      <sheetName val="BANCOFM"/>
      <sheetName val="integra GASOLINAS"/>
      <sheetName val="integra pago IEPS"/>
      <sheetName val="PAGOS IEPS SIIF "/>
      <sheetName val="AUTORIZA IEPS"/>
      <sheetName val="BANCOFG IEPS"/>
      <sheetName val="Comparativo cedulas vs sipa (2"/>
      <sheetName val="integra pago FG "/>
      <sheetName val="PAGOSFG SIIF "/>
      <sheetName val="AUTORIZAFG"/>
      <sheetName val="BANCOFG"/>
      <sheetName val="RECIBE"/>
      <sheetName val="PAGOSFG COMP"/>
      <sheetName val="PAGOS FG COMPL 2"/>
      <sheetName val="AUTORIFG (2)"/>
      <sheetName val="BANCOFG (2)"/>
      <sheetName val="RECIBE (2)"/>
      <sheetName val="PAGOSFM (3)"/>
      <sheetName val="PAGOSFM SIIF (3)"/>
      <sheetName val="AUTORIFM (3)"/>
      <sheetName val="BANCOFM (3)"/>
      <sheetName val="RECIBE (3)"/>
      <sheetName val="RECIBE no pago"/>
    </sheetNames>
    <sheetDataSet>
      <sheetData sheetId="0">
        <row r="10">
          <cell r="O10">
            <v>716477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120D2-46BB-4500-A0A2-5AF25244BFD5}">
  <dimension ref="A1:R94"/>
  <sheetViews>
    <sheetView tabSelected="1" zoomScaleNormal="100" workbookViewId="0">
      <pane ySplit="9" topLeftCell="A56" activePane="bottomLeft" state="frozen"/>
      <selection activeCell="G11" sqref="G11:G68"/>
      <selection pane="bottomLeft" activeCell="G46" sqref="G46"/>
    </sheetView>
  </sheetViews>
  <sheetFormatPr baseColWidth="10" defaultColWidth="17.7109375" defaultRowHeight="12.75" x14ac:dyDescent="0.2"/>
  <cols>
    <col min="1" max="1" width="1.42578125" style="5" customWidth="1"/>
    <col min="2" max="2" width="2.85546875" style="5" customWidth="1"/>
    <col min="3" max="3" width="30.7109375" style="5" bestFit="1" customWidth="1"/>
    <col min="4" max="4" width="14.7109375" style="5" bestFit="1" customWidth="1"/>
    <col min="5" max="5" width="13.28515625" style="5" bestFit="1" customWidth="1"/>
    <col min="6" max="6" width="14.28515625" style="5" customWidth="1"/>
    <col min="7" max="13" width="14.28515625" style="32" customWidth="1"/>
    <col min="14" max="14" width="15.85546875" style="32" bestFit="1" customWidth="1"/>
    <col min="15" max="15" width="2.85546875" style="5" customWidth="1"/>
    <col min="16" max="16" width="1.42578125" style="5" customWidth="1"/>
    <col min="17" max="16384" width="17.7109375" style="5"/>
  </cols>
  <sheetData>
    <row r="1" spans="1:18" ht="7.5" customHeight="1" thickTop="1" x14ac:dyDescent="0.2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2"/>
      <c r="P1" s="4"/>
    </row>
    <row r="2" spans="1:18" ht="22.5" x14ac:dyDescent="0.35">
      <c r="A2" s="6"/>
      <c r="C2" s="7" t="s">
        <v>0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P2" s="8"/>
    </row>
    <row r="3" spans="1:18" ht="19.5" x14ac:dyDescent="0.3">
      <c r="A3" s="6"/>
      <c r="C3" s="9" t="s">
        <v>1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P3" s="8"/>
    </row>
    <row r="4" spans="1:18" ht="17.25" x14ac:dyDescent="0.3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P4" s="8"/>
    </row>
    <row r="5" spans="1:18" ht="15.75" x14ac:dyDescent="0.25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P5" s="8"/>
    </row>
    <row r="6" spans="1:18" ht="7.5" customHeight="1" x14ac:dyDescent="0.2">
      <c r="A6" s="6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P6" s="8"/>
    </row>
    <row r="7" spans="1:18" ht="18" customHeight="1" x14ac:dyDescent="0.2">
      <c r="A7" s="6"/>
      <c r="C7" s="14" t="s">
        <v>75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P7" s="8"/>
    </row>
    <row r="8" spans="1:18" ht="16.5" customHeight="1" thickBot="1" x14ac:dyDescent="0.25">
      <c r="A8" s="6"/>
      <c r="C8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P8" s="8"/>
    </row>
    <row r="9" spans="1:18" ht="43.5" thickBot="1" x14ac:dyDescent="0.25">
      <c r="A9" s="6"/>
      <c r="C9" s="16" t="s">
        <v>4</v>
      </c>
      <c r="D9" s="17" t="s">
        <v>5</v>
      </c>
      <c r="E9" s="17" t="s">
        <v>6</v>
      </c>
      <c r="F9" s="17" t="s">
        <v>7</v>
      </c>
      <c r="G9" s="17" t="s">
        <v>8</v>
      </c>
      <c r="H9" s="17" t="s">
        <v>9</v>
      </c>
      <c r="I9" s="18" t="s">
        <v>10</v>
      </c>
      <c r="J9" s="18" t="s">
        <v>11</v>
      </c>
      <c r="K9" s="17" t="s">
        <v>12</v>
      </c>
      <c r="L9" s="17" t="s">
        <v>13</v>
      </c>
      <c r="M9" s="17" t="s">
        <v>14</v>
      </c>
      <c r="N9" s="17" t="s">
        <v>15</v>
      </c>
      <c r="P9" s="8"/>
    </row>
    <row r="10" spans="1:18" x14ac:dyDescent="0.2">
      <c r="A10" s="6"/>
      <c r="B10" s="19"/>
      <c r="C10" s="20" t="s">
        <v>16</v>
      </c>
      <c r="D10" s="21">
        <v>834555</v>
      </c>
      <c r="E10" s="21">
        <v>444076</v>
      </c>
      <c r="F10" s="21">
        <v>65654</v>
      </c>
      <c r="G10" s="21">
        <v>8624</v>
      </c>
      <c r="H10" s="21">
        <v>21029</v>
      </c>
      <c r="I10" s="21">
        <v>24867</v>
      </c>
      <c r="J10" s="21">
        <v>11681</v>
      </c>
      <c r="K10" s="21">
        <v>1269</v>
      </c>
      <c r="L10" s="21">
        <v>0</v>
      </c>
      <c r="M10" s="21">
        <v>0</v>
      </c>
      <c r="N10" s="22">
        <f>SUM(D10:M10)</f>
        <v>1411755</v>
      </c>
      <c r="P10" s="8"/>
      <c r="Q10" s="23"/>
      <c r="R10" s="23"/>
    </row>
    <row r="11" spans="1:18" x14ac:dyDescent="0.2">
      <c r="A11" s="6"/>
      <c r="B11" s="19"/>
      <c r="C11" s="20" t="s">
        <v>17</v>
      </c>
      <c r="D11" s="21">
        <v>690051</v>
      </c>
      <c r="E11" s="21">
        <v>367184</v>
      </c>
      <c r="F11" s="21">
        <v>54287</v>
      </c>
      <c r="G11" s="21">
        <v>7130</v>
      </c>
      <c r="H11" s="21">
        <v>17387</v>
      </c>
      <c r="I11" s="21">
        <v>19965</v>
      </c>
      <c r="J11" s="21">
        <v>9378</v>
      </c>
      <c r="K11" s="21">
        <v>1049</v>
      </c>
      <c r="L11" s="21">
        <v>0</v>
      </c>
      <c r="M11" s="21">
        <v>0</v>
      </c>
      <c r="N11" s="22">
        <f t="shared" ref="N11:N67" si="0">SUM(D11:M11)</f>
        <v>1166431</v>
      </c>
      <c r="P11" s="8"/>
      <c r="Q11" s="23"/>
      <c r="R11" s="23"/>
    </row>
    <row r="12" spans="1:18" x14ac:dyDescent="0.2">
      <c r="A12" s="6"/>
      <c r="B12" s="19"/>
      <c r="C12" s="20" t="s">
        <v>18</v>
      </c>
      <c r="D12" s="21">
        <v>553894</v>
      </c>
      <c r="E12" s="21">
        <v>294734</v>
      </c>
      <c r="F12" s="21">
        <v>43575</v>
      </c>
      <c r="G12" s="21">
        <v>5723</v>
      </c>
      <c r="H12" s="21">
        <v>13957</v>
      </c>
      <c r="I12" s="21">
        <v>11721</v>
      </c>
      <c r="J12" s="21">
        <v>5507</v>
      </c>
      <c r="K12" s="21">
        <v>842</v>
      </c>
      <c r="L12" s="21">
        <v>49879</v>
      </c>
      <c r="M12" s="21">
        <v>0</v>
      </c>
      <c r="N12" s="22">
        <f t="shared" si="0"/>
        <v>979832</v>
      </c>
      <c r="P12" s="8"/>
      <c r="Q12" s="23"/>
      <c r="R12" s="23"/>
    </row>
    <row r="13" spans="1:18" x14ac:dyDescent="0.2">
      <c r="A13" s="6"/>
      <c r="B13" s="19"/>
      <c r="C13" s="20" t="s">
        <v>19</v>
      </c>
      <c r="D13" s="21">
        <v>639279</v>
      </c>
      <c r="E13" s="21">
        <v>340168</v>
      </c>
      <c r="F13" s="21">
        <v>50292</v>
      </c>
      <c r="G13" s="21">
        <v>6606</v>
      </c>
      <c r="H13" s="21">
        <v>16108</v>
      </c>
      <c r="I13" s="21">
        <v>18278</v>
      </c>
      <c r="J13" s="21">
        <v>8586</v>
      </c>
      <c r="K13" s="21">
        <v>972</v>
      </c>
      <c r="L13" s="21">
        <v>0</v>
      </c>
      <c r="M13" s="21">
        <v>0</v>
      </c>
      <c r="N13" s="22">
        <f t="shared" si="0"/>
        <v>1080289</v>
      </c>
      <c r="P13" s="8"/>
      <c r="Q13" s="23"/>
      <c r="R13" s="23"/>
    </row>
    <row r="14" spans="1:18" x14ac:dyDescent="0.2">
      <c r="A14" s="6"/>
      <c r="B14" s="19"/>
      <c r="C14" s="20" t="s">
        <v>20</v>
      </c>
      <c r="D14" s="21">
        <v>4322539</v>
      </c>
      <c r="E14" s="21">
        <v>2300073</v>
      </c>
      <c r="F14" s="21">
        <v>340054</v>
      </c>
      <c r="G14" s="21">
        <v>44665</v>
      </c>
      <c r="H14" s="21">
        <v>108917</v>
      </c>
      <c r="I14" s="21">
        <v>162762</v>
      </c>
      <c r="J14" s="21">
        <v>76461</v>
      </c>
      <c r="K14" s="21">
        <v>6574</v>
      </c>
      <c r="L14" s="21">
        <v>2843705</v>
      </c>
      <c r="M14" s="21">
        <v>0</v>
      </c>
      <c r="N14" s="22">
        <f t="shared" si="0"/>
        <v>10205750</v>
      </c>
      <c r="P14" s="8"/>
      <c r="Q14" s="23"/>
      <c r="R14" s="23"/>
    </row>
    <row r="15" spans="1:18" x14ac:dyDescent="0.2">
      <c r="A15" s="6"/>
      <c r="B15" s="19"/>
      <c r="C15" s="20" t="s">
        <v>21</v>
      </c>
      <c r="D15" s="21">
        <v>887655</v>
      </c>
      <c r="E15" s="21">
        <v>472331</v>
      </c>
      <c r="F15" s="21">
        <v>69832</v>
      </c>
      <c r="G15" s="21">
        <v>9172</v>
      </c>
      <c r="H15" s="21">
        <v>22367</v>
      </c>
      <c r="I15" s="21">
        <v>30515</v>
      </c>
      <c r="J15" s="21">
        <v>14335</v>
      </c>
      <c r="K15" s="21">
        <v>1350</v>
      </c>
      <c r="L15" s="21">
        <v>0</v>
      </c>
      <c r="M15" s="21">
        <v>36960</v>
      </c>
      <c r="N15" s="22">
        <f>SUM(D15:M15)</f>
        <v>1544517</v>
      </c>
      <c r="P15" s="8"/>
      <c r="R15" s="23"/>
    </row>
    <row r="16" spans="1:18" x14ac:dyDescent="0.2">
      <c r="A16" s="6"/>
      <c r="B16" s="19"/>
      <c r="C16" s="20" t="s">
        <v>22</v>
      </c>
      <c r="D16" s="21">
        <v>1784115</v>
      </c>
      <c r="E16" s="21">
        <v>949349</v>
      </c>
      <c r="F16" s="21">
        <v>140356</v>
      </c>
      <c r="G16" s="21">
        <v>18435</v>
      </c>
      <c r="H16" s="21">
        <v>44955</v>
      </c>
      <c r="I16" s="21">
        <v>49931</v>
      </c>
      <c r="J16" s="21">
        <v>23456</v>
      </c>
      <c r="K16" s="21">
        <v>2713</v>
      </c>
      <c r="L16" s="21">
        <v>124921</v>
      </c>
      <c r="M16" s="21">
        <v>0</v>
      </c>
      <c r="N16" s="22">
        <f t="shared" si="0"/>
        <v>3138231</v>
      </c>
      <c r="P16" s="8"/>
      <c r="R16" s="23"/>
    </row>
    <row r="17" spans="1:18" x14ac:dyDescent="0.2">
      <c r="A17" s="6"/>
      <c r="B17" s="19"/>
      <c r="C17" s="20" t="s">
        <v>23</v>
      </c>
      <c r="D17" s="21">
        <v>1152112</v>
      </c>
      <c r="E17" s="21">
        <v>613052</v>
      </c>
      <c r="F17" s="21">
        <v>90636</v>
      </c>
      <c r="G17" s="21">
        <v>11905</v>
      </c>
      <c r="H17" s="21">
        <v>29030</v>
      </c>
      <c r="I17" s="21">
        <v>46616</v>
      </c>
      <c r="J17" s="21">
        <v>21899</v>
      </c>
      <c r="K17" s="21">
        <v>1752</v>
      </c>
      <c r="L17" s="21">
        <v>0</v>
      </c>
      <c r="M17" s="21">
        <v>0</v>
      </c>
      <c r="N17" s="22">
        <f t="shared" si="0"/>
        <v>1967002</v>
      </c>
      <c r="P17" s="8"/>
      <c r="R17" s="23"/>
    </row>
    <row r="18" spans="1:18" x14ac:dyDescent="0.2">
      <c r="A18" s="6"/>
      <c r="B18" s="19"/>
      <c r="C18" s="20" t="s">
        <v>24</v>
      </c>
      <c r="D18" s="21">
        <v>1922464</v>
      </c>
      <c r="E18" s="21">
        <v>1022966</v>
      </c>
      <c r="F18" s="21">
        <v>151240</v>
      </c>
      <c r="G18" s="21">
        <v>19865</v>
      </c>
      <c r="H18" s="21">
        <v>48441</v>
      </c>
      <c r="I18" s="21">
        <v>46242</v>
      </c>
      <c r="J18" s="21">
        <v>21723</v>
      </c>
      <c r="K18" s="21">
        <v>2924</v>
      </c>
      <c r="L18" s="21">
        <v>0</v>
      </c>
      <c r="M18" s="21">
        <v>0</v>
      </c>
      <c r="N18" s="22">
        <f t="shared" si="0"/>
        <v>3235865</v>
      </c>
      <c r="P18" s="8"/>
      <c r="R18" s="23"/>
    </row>
    <row r="19" spans="1:18" x14ac:dyDescent="0.2">
      <c r="A19" s="6"/>
      <c r="B19" s="19"/>
      <c r="C19" s="20" t="s">
        <v>25</v>
      </c>
      <c r="D19" s="21">
        <v>428281</v>
      </c>
      <c r="E19" s="21">
        <v>227893</v>
      </c>
      <c r="F19" s="21">
        <v>33692</v>
      </c>
      <c r="G19" s="21">
        <v>4425</v>
      </c>
      <c r="H19" s="21">
        <v>10792</v>
      </c>
      <c r="I19" s="21">
        <v>8600</v>
      </c>
      <c r="J19" s="21">
        <v>4040</v>
      </c>
      <c r="K19" s="21">
        <v>651</v>
      </c>
      <c r="L19" s="21">
        <v>0</v>
      </c>
      <c r="M19" s="21">
        <v>0</v>
      </c>
      <c r="N19" s="22">
        <f t="shared" si="0"/>
        <v>718374</v>
      </c>
      <c r="P19" s="8"/>
      <c r="R19" s="23"/>
    </row>
    <row r="20" spans="1:18" x14ac:dyDescent="0.2">
      <c r="A20" s="6"/>
      <c r="B20" s="19"/>
      <c r="C20" s="20" t="s">
        <v>26</v>
      </c>
      <c r="D20" s="21">
        <v>495744</v>
      </c>
      <c r="E20" s="21">
        <v>263791</v>
      </c>
      <c r="F20" s="21">
        <v>39001</v>
      </c>
      <c r="G20" s="21">
        <v>5123</v>
      </c>
      <c r="H20" s="21">
        <v>12491</v>
      </c>
      <c r="I20" s="21">
        <v>11691</v>
      </c>
      <c r="J20" s="21">
        <v>5492</v>
      </c>
      <c r="K20" s="21">
        <v>754</v>
      </c>
      <c r="L20" s="21">
        <v>0</v>
      </c>
      <c r="M20" s="21">
        <v>6795</v>
      </c>
      <c r="N20" s="22">
        <f>SUM(D20:M20)</f>
        <v>840882</v>
      </c>
      <c r="P20" s="8"/>
      <c r="R20" s="23"/>
    </row>
    <row r="21" spans="1:18" x14ac:dyDescent="0.2">
      <c r="A21" s="6"/>
      <c r="B21" s="19"/>
      <c r="C21" s="20" t="s">
        <v>27</v>
      </c>
      <c r="D21" s="21">
        <v>19543444</v>
      </c>
      <c r="E21" s="21">
        <v>10399295</v>
      </c>
      <c r="F21" s="21">
        <v>1537484</v>
      </c>
      <c r="G21" s="21">
        <v>201944</v>
      </c>
      <c r="H21" s="21">
        <v>492443</v>
      </c>
      <c r="I21" s="21">
        <v>821583</v>
      </c>
      <c r="J21" s="21">
        <v>385956</v>
      </c>
      <c r="K21" s="21">
        <v>29723</v>
      </c>
      <c r="L21" s="21">
        <v>637539</v>
      </c>
      <c r="M21" s="21">
        <v>0</v>
      </c>
      <c r="N21" s="22">
        <f t="shared" si="0"/>
        <v>34049411</v>
      </c>
      <c r="P21" s="8"/>
      <c r="R21" s="23"/>
    </row>
    <row r="22" spans="1:18" x14ac:dyDescent="0.2">
      <c r="A22" s="6"/>
      <c r="B22" s="19"/>
      <c r="C22" s="20" t="s">
        <v>28</v>
      </c>
      <c r="D22" s="21">
        <v>1064540</v>
      </c>
      <c r="E22" s="21">
        <v>566454</v>
      </c>
      <c r="F22" s="21">
        <v>83747</v>
      </c>
      <c r="G22" s="21">
        <v>11000</v>
      </c>
      <c r="H22" s="21">
        <v>26824</v>
      </c>
      <c r="I22" s="21">
        <v>32185</v>
      </c>
      <c r="J22" s="21">
        <v>15119</v>
      </c>
      <c r="K22" s="21">
        <v>1619</v>
      </c>
      <c r="L22" s="21">
        <v>0</v>
      </c>
      <c r="M22" s="21">
        <v>0</v>
      </c>
      <c r="N22" s="22">
        <f t="shared" si="0"/>
        <v>1801488</v>
      </c>
      <c r="P22" s="8"/>
      <c r="R22" s="23"/>
    </row>
    <row r="23" spans="1:18" x14ac:dyDescent="0.2">
      <c r="A23" s="6"/>
      <c r="B23" s="19"/>
      <c r="C23" s="20" t="s">
        <v>29</v>
      </c>
      <c r="D23" s="21">
        <v>735708</v>
      </c>
      <c r="E23" s="21">
        <v>391479</v>
      </c>
      <c r="F23" s="21">
        <v>57878</v>
      </c>
      <c r="G23" s="21">
        <v>7602</v>
      </c>
      <c r="H23" s="21">
        <v>18538</v>
      </c>
      <c r="I23" s="21">
        <v>24788</v>
      </c>
      <c r="J23" s="21">
        <v>11645</v>
      </c>
      <c r="K23" s="21">
        <v>1119</v>
      </c>
      <c r="L23" s="21">
        <v>0</v>
      </c>
      <c r="M23" s="21">
        <v>0</v>
      </c>
      <c r="N23" s="22">
        <f t="shared" si="0"/>
        <v>1248757</v>
      </c>
      <c r="P23" s="8"/>
      <c r="R23" s="23"/>
    </row>
    <row r="24" spans="1:18" x14ac:dyDescent="0.2">
      <c r="A24" s="6"/>
      <c r="B24" s="19"/>
      <c r="C24" s="20" t="s">
        <v>30</v>
      </c>
      <c r="D24" s="21">
        <v>2962009</v>
      </c>
      <c r="E24" s="21">
        <v>1576120</v>
      </c>
      <c r="F24" s="21">
        <v>233021</v>
      </c>
      <c r="G24" s="21">
        <v>30607</v>
      </c>
      <c r="H24" s="21">
        <v>74635</v>
      </c>
      <c r="I24" s="21">
        <v>83093</v>
      </c>
      <c r="J24" s="21">
        <v>39034</v>
      </c>
      <c r="K24" s="21">
        <v>4505</v>
      </c>
      <c r="L24" s="21">
        <v>0</v>
      </c>
      <c r="M24" s="21">
        <v>0</v>
      </c>
      <c r="N24" s="22">
        <f t="shared" si="0"/>
        <v>5003024</v>
      </c>
      <c r="P24" s="8"/>
      <c r="R24" s="23"/>
    </row>
    <row r="25" spans="1:18" x14ac:dyDescent="0.2">
      <c r="A25" s="6"/>
      <c r="B25" s="19"/>
      <c r="C25" s="20" t="s">
        <v>31</v>
      </c>
      <c r="D25" s="21">
        <v>1912033</v>
      </c>
      <c r="E25" s="21">
        <v>1017415</v>
      </c>
      <c r="F25" s="21">
        <v>150420</v>
      </c>
      <c r="G25" s="21">
        <v>19757</v>
      </c>
      <c r="H25" s="21">
        <v>48178</v>
      </c>
      <c r="I25" s="21">
        <v>80363</v>
      </c>
      <c r="J25" s="21">
        <v>37752</v>
      </c>
      <c r="K25" s="21">
        <v>2908</v>
      </c>
      <c r="L25" s="21">
        <v>0</v>
      </c>
      <c r="M25" s="21">
        <v>0</v>
      </c>
      <c r="N25" s="22">
        <f t="shared" si="0"/>
        <v>3268826</v>
      </c>
      <c r="P25" s="8"/>
      <c r="Q25" s="23"/>
      <c r="R25" s="23"/>
    </row>
    <row r="26" spans="1:18" x14ac:dyDescent="0.2">
      <c r="A26" s="6"/>
      <c r="B26" s="19"/>
      <c r="C26" s="20" t="s">
        <v>32</v>
      </c>
      <c r="D26" s="21">
        <v>18680440</v>
      </c>
      <c r="E26" s="21">
        <v>9940080</v>
      </c>
      <c r="F26" s="21">
        <v>1469591</v>
      </c>
      <c r="G26" s="21">
        <v>193027</v>
      </c>
      <c r="H26" s="21">
        <v>470698</v>
      </c>
      <c r="I26" s="21">
        <v>739022</v>
      </c>
      <c r="J26" s="21">
        <v>347171</v>
      </c>
      <c r="K26" s="21">
        <v>28410</v>
      </c>
      <c r="L26" s="21">
        <v>2865878</v>
      </c>
      <c r="M26" s="21">
        <v>0</v>
      </c>
      <c r="N26" s="22">
        <f t="shared" si="0"/>
        <v>34734317</v>
      </c>
      <c r="P26" s="8"/>
      <c r="Q26" s="23"/>
      <c r="R26" s="23"/>
    </row>
    <row r="27" spans="1:18" x14ac:dyDescent="0.2">
      <c r="A27" s="6"/>
      <c r="B27" s="19"/>
      <c r="C27" s="20" t="s">
        <v>33</v>
      </c>
      <c r="D27" s="21">
        <v>754836</v>
      </c>
      <c r="E27" s="21">
        <v>401657</v>
      </c>
      <c r="F27" s="21">
        <v>59383</v>
      </c>
      <c r="G27" s="21">
        <v>7800</v>
      </c>
      <c r="H27" s="21">
        <v>19020</v>
      </c>
      <c r="I27" s="21">
        <v>19652</v>
      </c>
      <c r="J27" s="21">
        <v>9232</v>
      </c>
      <c r="K27" s="21">
        <v>1148</v>
      </c>
      <c r="L27" s="21">
        <v>18069</v>
      </c>
      <c r="M27" s="21">
        <v>0</v>
      </c>
      <c r="N27" s="22">
        <f t="shared" si="0"/>
        <v>1290797</v>
      </c>
      <c r="P27" s="8"/>
      <c r="Q27" s="23"/>
      <c r="R27" s="23"/>
    </row>
    <row r="28" spans="1:18" x14ac:dyDescent="0.2">
      <c r="A28" s="6"/>
      <c r="B28" s="19"/>
      <c r="C28" s="20" t="s">
        <v>34</v>
      </c>
      <c r="D28" s="21">
        <v>3004770</v>
      </c>
      <c r="E28" s="21">
        <v>1598873</v>
      </c>
      <c r="F28" s="21">
        <v>236385</v>
      </c>
      <c r="G28" s="21">
        <v>31049</v>
      </c>
      <c r="H28" s="21">
        <v>75712</v>
      </c>
      <c r="I28" s="21">
        <v>96553</v>
      </c>
      <c r="J28" s="21">
        <v>45358</v>
      </c>
      <c r="K28" s="21">
        <v>4570</v>
      </c>
      <c r="L28" s="21">
        <v>600684</v>
      </c>
      <c r="M28" s="21">
        <v>0</v>
      </c>
      <c r="N28" s="22">
        <f t="shared" si="0"/>
        <v>5693954</v>
      </c>
      <c r="P28" s="8"/>
      <c r="Q28" s="23"/>
      <c r="R28" s="23"/>
    </row>
    <row r="29" spans="1:18" x14ac:dyDescent="0.2">
      <c r="A29" s="6"/>
      <c r="B29" s="19"/>
      <c r="C29" s="20" t="s">
        <v>35</v>
      </c>
      <c r="D29" s="21">
        <v>6843975</v>
      </c>
      <c r="E29" s="21">
        <v>3641760</v>
      </c>
      <c r="F29" s="21">
        <v>538415</v>
      </c>
      <c r="G29" s="21">
        <v>70720</v>
      </c>
      <c r="H29" s="21">
        <v>172450</v>
      </c>
      <c r="I29" s="21">
        <v>225761</v>
      </c>
      <c r="J29" s="21">
        <v>106056</v>
      </c>
      <c r="K29" s="21">
        <v>10409</v>
      </c>
      <c r="L29" s="21">
        <v>729391</v>
      </c>
      <c r="M29" s="21">
        <v>629482</v>
      </c>
      <c r="N29" s="22">
        <f>SUM(D29:M29)</f>
        <v>12968419</v>
      </c>
      <c r="P29" s="8"/>
      <c r="R29" s="23"/>
    </row>
    <row r="30" spans="1:18" x14ac:dyDescent="0.2">
      <c r="A30" s="6"/>
      <c r="B30" s="19"/>
      <c r="C30" s="20" t="s">
        <v>36</v>
      </c>
      <c r="D30" s="21">
        <v>837260</v>
      </c>
      <c r="E30" s="21">
        <v>445516</v>
      </c>
      <c r="F30" s="21">
        <v>65867</v>
      </c>
      <c r="G30" s="21">
        <v>8651</v>
      </c>
      <c r="H30" s="21">
        <v>21097</v>
      </c>
      <c r="I30" s="21">
        <v>20324</v>
      </c>
      <c r="J30" s="21">
        <v>9548</v>
      </c>
      <c r="K30" s="21">
        <v>1273</v>
      </c>
      <c r="L30" s="21">
        <v>0</v>
      </c>
      <c r="M30" s="21">
        <v>0</v>
      </c>
      <c r="N30" s="22">
        <f t="shared" si="0"/>
        <v>1409536</v>
      </c>
      <c r="P30" s="8"/>
      <c r="R30" s="23"/>
    </row>
    <row r="31" spans="1:18" x14ac:dyDescent="0.2">
      <c r="A31" s="6"/>
      <c r="B31" s="19"/>
      <c r="C31" s="20" t="s">
        <v>37</v>
      </c>
      <c r="D31" s="21">
        <v>1968270</v>
      </c>
      <c r="E31" s="21">
        <v>1047339</v>
      </c>
      <c r="F31" s="21">
        <v>154843</v>
      </c>
      <c r="G31" s="21">
        <v>20338</v>
      </c>
      <c r="H31" s="21">
        <v>49595</v>
      </c>
      <c r="I31" s="21">
        <v>71344</v>
      </c>
      <c r="J31" s="21">
        <v>33516</v>
      </c>
      <c r="K31" s="21">
        <v>2993</v>
      </c>
      <c r="L31" s="21">
        <v>16622</v>
      </c>
      <c r="M31" s="21">
        <v>0</v>
      </c>
      <c r="N31" s="22">
        <f t="shared" si="0"/>
        <v>3364860</v>
      </c>
      <c r="P31" s="8"/>
      <c r="R31" s="23"/>
    </row>
    <row r="32" spans="1:18" x14ac:dyDescent="0.2">
      <c r="A32" s="6"/>
      <c r="B32" s="19"/>
      <c r="C32" s="20" t="s">
        <v>38</v>
      </c>
      <c r="D32" s="21">
        <v>1872348</v>
      </c>
      <c r="E32" s="21">
        <v>996299</v>
      </c>
      <c r="F32" s="21">
        <v>147298</v>
      </c>
      <c r="G32" s="21">
        <v>19347</v>
      </c>
      <c r="H32" s="21">
        <v>47178</v>
      </c>
      <c r="I32" s="21">
        <v>51220</v>
      </c>
      <c r="J32" s="21">
        <v>24062</v>
      </c>
      <c r="K32" s="21">
        <v>2848</v>
      </c>
      <c r="L32" s="21">
        <v>75709</v>
      </c>
      <c r="M32" s="21">
        <v>0</v>
      </c>
      <c r="N32" s="22">
        <f t="shared" si="0"/>
        <v>3236309</v>
      </c>
      <c r="P32" s="8"/>
      <c r="R32" s="23"/>
    </row>
    <row r="33" spans="1:18" x14ac:dyDescent="0.2">
      <c r="A33" s="6"/>
      <c r="B33" s="19"/>
      <c r="C33" s="20" t="s">
        <v>39</v>
      </c>
      <c r="D33" s="21">
        <v>3582851</v>
      </c>
      <c r="E33" s="21">
        <v>1906477</v>
      </c>
      <c r="F33" s="21">
        <v>281863</v>
      </c>
      <c r="G33" s="21">
        <v>37022</v>
      </c>
      <c r="H33" s="21">
        <v>90278</v>
      </c>
      <c r="I33" s="21">
        <v>175104</v>
      </c>
      <c r="J33" s="21">
        <v>82258</v>
      </c>
      <c r="K33" s="21">
        <v>5449</v>
      </c>
      <c r="L33" s="21">
        <v>0</v>
      </c>
      <c r="M33" s="21">
        <v>25158</v>
      </c>
      <c r="N33" s="22">
        <f>SUM(D33:M33)</f>
        <v>6186460</v>
      </c>
      <c r="P33" s="8"/>
      <c r="R33" s="23"/>
    </row>
    <row r="34" spans="1:18" x14ac:dyDescent="0.2">
      <c r="A34" s="6"/>
      <c r="B34" s="19"/>
      <c r="C34" s="20" t="s">
        <v>40</v>
      </c>
      <c r="D34" s="21">
        <v>1201052</v>
      </c>
      <c r="E34" s="21">
        <v>639094</v>
      </c>
      <c r="F34" s="21">
        <v>94486</v>
      </c>
      <c r="G34" s="21">
        <v>12411</v>
      </c>
      <c r="H34" s="21">
        <v>30263</v>
      </c>
      <c r="I34" s="21">
        <v>46421</v>
      </c>
      <c r="J34" s="21">
        <v>21807</v>
      </c>
      <c r="K34" s="21">
        <v>1827</v>
      </c>
      <c r="L34" s="21">
        <v>0</v>
      </c>
      <c r="M34" s="21"/>
      <c r="N34" s="22">
        <f>SUM(D34:M34)</f>
        <v>2047361</v>
      </c>
      <c r="P34" s="8"/>
      <c r="R34" s="23"/>
    </row>
    <row r="35" spans="1:18" x14ac:dyDescent="0.2">
      <c r="A35" s="6"/>
      <c r="B35" s="19"/>
      <c r="C35" s="20" t="s">
        <v>41</v>
      </c>
      <c r="D35" s="21">
        <v>5600409</v>
      </c>
      <c r="E35" s="21">
        <v>2980043</v>
      </c>
      <c r="F35" s="21">
        <v>440584</v>
      </c>
      <c r="G35" s="21">
        <v>57870</v>
      </c>
      <c r="H35" s="21">
        <v>141115</v>
      </c>
      <c r="I35" s="21">
        <v>105143</v>
      </c>
      <c r="J35" s="21">
        <v>49392</v>
      </c>
      <c r="K35" s="21">
        <v>8517</v>
      </c>
      <c r="L35" s="21">
        <v>0</v>
      </c>
      <c r="M35" s="21">
        <v>835195</v>
      </c>
      <c r="N35" s="22">
        <f>SUM(D35:M35)</f>
        <v>10218268</v>
      </c>
      <c r="P35" s="8"/>
      <c r="R35" s="23"/>
    </row>
    <row r="36" spans="1:18" x14ac:dyDescent="0.2">
      <c r="A36" s="6"/>
      <c r="B36" s="19"/>
      <c r="C36" s="20" t="s">
        <v>42</v>
      </c>
      <c r="D36" s="21">
        <v>778219</v>
      </c>
      <c r="E36" s="21">
        <v>414099</v>
      </c>
      <c r="F36" s="21">
        <v>61223</v>
      </c>
      <c r="G36" s="21">
        <v>8041</v>
      </c>
      <c r="H36" s="21">
        <v>19609</v>
      </c>
      <c r="I36" s="21">
        <v>15288</v>
      </c>
      <c r="J36" s="21">
        <v>7182</v>
      </c>
      <c r="K36" s="21">
        <v>1184</v>
      </c>
      <c r="L36" s="21">
        <v>0</v>
      </c>
      <c r="M36" s="21"/>
      <c r="N36" s="22">
        <f>SUM(D36:M36)</f>
        <v>1304845</v>
      </c>
      <c r="P36" s="8"/>
      <c r="Q36" s="23"/>
      <c r="R36" s="23"/>
    </row>
    <row r="37" spans="1:18" x14ac:dyDescent="0.2">
      <c r="A37" s="6"/>
      <c r="B37" s="19"/>
      <c r="C37" s="20" t="s">
        <v>43</v>
      </c>
      <c r="D37" s="21">
        <v>561263</v>
      </c>
      <c r="E37" s="21">
        <v>298655</v>
      </c>
      <c r="F37" s="21">
        <v>44155</v>
      </c>
      <c r="G37" s="21">
        <v>5800</v>
      </c>
      <c r="H37" s="21">
        <v>14142</v>
      </c>
      <c r="I37" s="21">
        <v>12243</v>
      </c>
      <c r="J37" s="21">
        <v>5752</v>
      </c>
      <c r="K37" s="21">
        <v>854</v>
      </c>
      <c r="L37" s="21">
        <v>0</v>
      </c>
      <c r="M37" s="21">
        <v>0</v>
      </c>
      <c r="N37" s="22">
        <f t="shared" si="0"/>
        <v>942864</v>
      </c>
      <c r="P37" s="8"/>
      <c r="Q37" s="23"/>
      <c r="R37" s="23"/>
    </row>
    <row r="38" spans="1:18" x14ac:dyDescent="0.2">
      <c r="A38" s="6"/>
      <c r="B38" s="19"/>
      <c r="C38" s="24" t="s">
        <v>44</v>
      </c>
      <c r="D38" s="21">
        <v>2168736</v>
      </c>
      <c r="E38" s="21">
        <v>1154010</v>
      </c>
      <c r="F38" s="21">
        <v>170615</v>
      </c>
      <c r="G38" s="21">
        <v>22410</v>
      </c>
      <c r="H38" s="21">
        <v>54646</v>
      </c>
      <c r="I38" s="21">
        <v>83584</v>
      </c>
      <c r="J38" s="21">
        <v>39265</v>
      </c>
      <c r="K38" s="21">
        <v>3298</v>
      </c>
      <c r="L38" s="21">
        <v>281240</v>
      </c>
      <c r="M38" s="21">
        <v>0</v>
      </c>
      <c r="N38" s="22">
        <f t="shared" si="0"/>
        <v>3977804</v>
      </c>
      <c r="P38" s="8"/>
      <c r="Q38" s="23"/>
      <c r="R38" s="23"/>
    </row>
    <row r="39" spans="1:18" x14ac:dyDescent="0.2">
      <c r="A39" s="6"/>
      <c r="B39" s="19"/>
      <c r="C39" s="20" t="s">
        <v>45</v>
      </c>
      <c r="D39" s="21">
        <v>502995</v>
      </c>
      <c r="E39" s="21">
        <v>267649</v>
      </c>
      <c r="F39" s="21">
        <v>39571</v>
      </c>
      <c r="G39" s="21">
        <v>5197</v>
      </c>
      <c r="H39" s="21">
        <v>12674</v>
      </c>
      <c r="I39" s="21">
        <v>11607</v>
      </c>
      <c r="J39" s="21">
        <v>5453</v>
      </c>
      <c r="K39" s="21">
        <v>765</v>
      </c>
      <c r="L39" s="21">
        <v>46358</v>
      </c>
      <c r="M39" s="21">
        <v>0</v>
      </c>
      <c r="N39" s="22">
        <f t="shared" si="0"/>
        <v>892269</v>
      </c>
      <c r="P39" s="8"/>
      <c r="Q39" s="23"/>
      <c r="R39" s="23"/>
    </row>
    <row r="40" spans="1:18" x14ac:dyDescent="0.2">
      <c r="A40" s="6"/>
      <c r="B40" s="19"/>
      <c r="C40" s="20" t="s">
        <v>46</v>
      </c>
      <c r="D40" s="21">
        <v>1553312</v>
      </c>
      <c r="E40" s="21">
        <v>826535</v>
      </c>
      <c r="F40" s="21">
        <v>122199</v>
      </c>
      <c r="G40" s="21">
        <v>16051</v>
      </c>
      <c r="H40" s="21">
        <v>39139</v>
      </c>
      <c r="I40" s="21">
        <v>38722</v>
      </c>
      <c r="J40" s="21">
        <v>18191</v>
      </c>
      <c r="K40" s="21">
        <v>2362</v>
      </c>
      <c r="L40" s="21">
        <v>818</v>
      </c>
      <c r="M40" s="21">
        <v>0</v>
      </c>
      <c r="N40" s="22">
        <f t="shared" si="0"/>
        <v>2617329</v>
      </c>
      <c r="P40" s="8"/>
      <c r="Q40" s="23"/>
      <c r="R40" s="23"/>
    </row>
    <row r="41" spans="1:18" x14ac:dyDescent="0.2">
      <c r="A41" s="6"/>
      <c r="B41" s="19"/>
      <c r="C41" s="20" t="s">
        <v>47</v>
      </c>
      <c r="D41" s="21">
        <v>1520038</v>
      </c>
      <c r="E41" s="21">
        <v>808830</v>
      </c>
      <c r="F41" s="21">
        <v>119582</v>
      </c>
      <c r="G41" s="21">
        <v>15707</v>
      </c>
      <c r="H41" s="21">
        <v>38301</v>
      </c>
      <c r="I41" s="21">
        <v>49889</v>
      </c>
      <c r="J41" s="21">
        <v>23437</v>
      </c>
      <c r="K41" s="21">
        <v>2312</v>
      </c>
      <c r="L41" s="21">
        <v>0</v>
      </c>
      <c r="M41" s="21">
        <v>0</v>
      </c>
      <c r="N41" s="22">
        <f t="shared" si="0"/>
        <v>2578096</v>
      </c>
      <c r="P41" s="8"/>
      <c r="Q41" s="23"/>
      <c r="R41" s="23"/>
    </row>
    <row r="42" spans="1:18" x14ac:dyDescent="0.2">
      <c r="A42" s="6"/>
      <c r="B42" s="19"/>
      <c r="C42" s="20" t="s">
        <v>48</v>
      </c>
      <c r="D42" s="21">
        <v>831539</v>
      </c>
      <c r="E42" s="21">
        <v>442472</v>
      </c>
      <c r="F42" s="21">
        <v>65417</v>
      </c>
      <c r="G42" s="21">
        <v>8592</v>
      </c>
      <c r="H42" s="21">
        <v>20953</v>
      </c>
      <c r="I42" s="21">
        <v>20427</v>
      </c>
      <c r="J42" s="21">
        <v>9596</v>
      </c>
      <c r="K42" s="21">
        <v>1265</v>
      </c>
      <c r="L42" s="21">
        <v>0</v>
      </c>
      <c r="M42" s="21">
        <v>0</v>
      </c>
      <c r="N42" s="22">
        <f t="shared" si="0"/>
        <v>1400261</v>
      </c>
      <c r="P42" s="8"/>
      <c r="Q42" s="23"/>
      <c r="R42" s="23"/>
    </row>
    <row r="43" spans="1:18" x14ac:dyDescent="0.2">
      <c r="A43" s="6"/>
      <c r="B43" s="19"/>
      <c r="C43" s="20" t="s">
        <v>49</v>
      </c>
      <c r="D43" s="21">
        <v>3636785</v>
      </c>
      <c r="E43" s="21">
        <v>1935175</v>
      </c>
      <c r="F43" s="21">
        <v>286106</v>
      </c>
      <c r="G43" s="21">
        <v>37579</v>
      </c>
      <c r="H43" s="21">
        <v>91637</v>
      </c>
      <c r="I43" s="21">
        <v>110057</v>
      </c>
      <c r="J43" s="21">
        <v>51701</v>
      </c>
      <c r="K43" s="21">
        <v>5531</v>
      </c>
      <c r="L43" s="21">
        <v>222502</v>
      </c>
      <c r="M43" s="21">
        <v>290746</v>
      </c>
      <c r="N43" s="22">
        <f>SUM(D43:M43)</f>
        <v>6667819</v>
      </c>
      <c r="P43" s="8"/>
      <c r="R43" s="23"/>
    </row>
    <row r="44" spans="1:18" x14ac:dyDescent="0.2">
      <c r="A44" s="6"/>
      <c r="B44" s="19"/>
      <c r="C44" s="20" t="s">
        <v>50</v>
      </c>
      <c r="D44" s="21">
        <v>1434853</v>
      </c>
      <c r="E44" s="21">
        <v>763502</v>
      </c>
      <c r="F44" s="21">
        <v>112880</v>
      </c>
      <c r="G44" s="21">
        <v>14826</v>
      </c>
      <c r="H44" s="21">
        <v>36155</v>
      </c>
      <c r="I44" s="21">
        <v>56816</v>
      </c>
      <c r="J44" s="21">
        <v>26691</v>
      </c>
      <c r="K44" s="21">
        <v>2182</v>
      </c>
      <c r="L44" s="21">
        <v>0</v>
      </c>
      <c r="M44" s="21">
        <v>0</v>
      </c>
      <c r="N44" s="22">
        <f t="shared" si="0"/>
        <v>2447905</v>
      </c>
      <c r="P44" s="8"/>
      <c r="R44" s="23"/>
    </row>
    <row r="45" spans="1:18" x14ac:dyDescent="0.2">
      <c r="A45" s="6"/>
      <c r="B45" s="19"/>
      <c r="C45" s="20" t="s">
        <v>51</v>
      </c>
      <c r="D45" s="21">
        <v>3734194</v>
      </c>
      <c r="E45" s="21">
        <v>1987008</v>
      </c>
      <c r="F45" s="21">
        <v>293769</v>
      </c>
      <c r="G45" s="21">
        <v>38586</v>
      </c>
      <c r="H45" s="21">
        <v>94092</v>
      </c>
      <c r="I45" s="21">
        <v>152359</v>
      </c>
      <c r="J45" s="21">
        <v>71573</v>
      </c>
      <c r="K45" s="21">
        <v>5679</v>
      </c>
      <c r="L45" s="21">
        <v>0</v>
      </c>
      <c r="M45" s="21">
        <v>0</v>
      </c>
      <c r="N45" s="22">
        <f t="shared" si="0"/>
        <v>6377260</v>
      </c>
      <c r="P45" s="8"/>
      <c r="R45" s="23"/>
    </row>
    <row r="46" spans="1:18" x14ac:dyDescent="0.2">
      <c r="A46" s="6"/>
      <c r="B46" s="19"/>
      <c r="C46" s="20" t="s">
        <v>52</v>
      </c>
      <c r="D46" s="21">
        <v>1551574</v>
      </c>
      <c r="E46" s="21">
        <v>825611</v>
      </c>
      <c r="F46" s="21">
        <v>122062</v>
      </c>
      <c r="G46" s="21">
        <v>16033</v>
      </c>
      <c r="H46" s="21">
        <v>39096</v>
      </c>
      <c r="I46" s="21">
        <v>61357</v>
      </c>
      <c r="J46" s="21">
        <v>28824</v>
      </c>
      <c r="K46" s="21">
        <v>2360</v>
      </c>
      <c r="L46" s="21">
        <v>0</v>
      </c>
      <c r="M46" s="21">
        <v>0</v>
      </c>
      <c r="N46" s="22">
        <f t="shared" si="0"/>
        <v>2646917</v>
      </c>
      <c r="P46" s="8"/>
      <c r="R46" s="23"/>
    </row>
    <row r="47" spans="1:18" x14ac:dyDescent="0.2">
      <c r="A47" s="6"/>
      <c r="B47" s="19"/>
      <c r="C47" s="20" t="s">
        <v>53</v>
      </c>
      <c r="D47" s="21">
        <v>5958592</v>
      </c>
      <c r="E47" s="21">
        <v>3170636</v>
      </c>
      <c r="F47" s="21">
        <v>468763</v>
      </c>
      <c r="G47" s="21">
        <v>61571</v>
      </c>
      <c r="H47" s="21">
        <v>150141</v>
      </c>
      <c r="I47" s="21">
        <v>247704</v>
      </c>
      <c r="J47" s="21">
        <v>116364</v>
      </c>
      <c r="K47" s="21">
        <v>9062</v>
      </c>
      <c r="L47" s="21">
        <v>1167377</v>
      </c>
      <c r="M47" s="21">
        <v>0</v>
      </c>
      <c r="N47" s="22">
        <f t="shared" si="0"/>
        <v>11350210</v>
      </c>
      <c r="P47" s="8"/>
      <c r="Q47" s="23"/>
      <c r="R47" s="23"/>
    </row>
    <row r="48" spans="1:18" x14ac:dyDescent="0.2">
      <c r="A48" s="6"/>
      <c r="B48" s="19"/>
      <c r="C48" s="20" t="s">
        <v>54</v>
      </c>
      <c r="D48" s="21">
        <v>5537132</v>
      </c>
      <c r="E48" s="21">
        <v>2946373</v>
      </c>
      <c r="F48" s="41">
        <v>435606</v>
      </c>
      <c r="G48" s="21">
        <v>57216</v>
      </c>
      <c r="H48" s="21">
        <v>139521</v>
      </c>
      <c r="I48" s="21">
        <v>223570</v>
      </c>
      <c r="J48" s="21">
        <v>105027</v>
      </c>
      <c r="K48" s="21">
        <v>8421</v>
      </c>
      <c r="L48" s="21">
        <v>269695</v>
      </c>
      <c r="M48" s="21">
        <v>0</v>
      </c>
      <c r="N48" s="22">
        <f t="shared" si="0"/>
        <v>9722561</v>
      </c>
      <c r="P48" s="8"/>
      <c r="Q48" s="23"/>
      <c r="R48" s="23"/>
    </row>
    <row r="49" spans="1:18" x14ac:dyDescent="0.2">
      <c r="A49" s="6"/>
      <c r="B49" s="19"/>
      <c r="C49" s="20" t="s">
        <v>55</v>
      </c>
      <c r="D49" s="21">
        <v>2114388</v>
      </c>
      <c r="E49" s="21">
        <v>1125091</v>
      </c>
      <c r="F49" s="21">
        <v>166339</v>
      </c>
      <c r="G49" s="21">
        <v>21848</v>
      </c>
      <c r="H49" s="21">
        <v>53277</v>
      </c>
      <c r="I49" s="21">
        <v>78243</v>
      </c>
      <c r="J49" s="21">
        <v>36756</v>
      </c>
      <c r="K49" s="21">
        <v>3216</v>
      </c>
      <c r="L49" s="21">
        <v>0</v>
      </c>
      <c r="M49" s="21">
        <v>0</v>
      </c>
      <c r="N49" s="22">
        <f t="shared" si="0"/>
        <v>3599158</v>
      </c>
      <c r="P49" s="8"/>
      <c r="Q49" s="23"/>
      <c r="R49" s="23"/>
    </row>
    <row r="50" spans="1:18" x14ac:dyDescent="0.2">
      <c r="A50" s="6"/>
      <c r="B50" s="19"/>
      <c r="C50" s="20" t="s">
        <v>56</v>
      </c>
      <c r="D50" s="21">
        <v>522663</v>
      </c>
      <c r="E50" s="21">
        <v>278115</v>
      </c>
      <c r="F50" s="21">
        <v>41118</v>
      </c>
      <c r="G50" s="21">
        <v>5401</v>
      </c>
      <c r="H50" s="21">
        <v>13170</v>
      </c>
      <c r="I50" s="21">
        <v>12635</v>
      </c>
      <c r="J50" s="21">
        <v>5936</v>
      </c>
      <c r="K50" s="21">
        <v>795</v>
      </c>
      <c r="L50" s="21">
        <v>0</v>
      </c>
      <c r="M50" s="21">
        <v>23414</v>
      </c>
      <c r="N50" s="22">
        <f>SUM(D50:M50)</f>
        <v>903247</v>
      </c>
      <c r="P50" s="8"/>
      <c r="R50" s="23"/>
    </row>
    <row r="51" spans="1:18" x14ac:dyDescent="0.2">
      <c r="A51" s="6"/>
      <c r="B51" s="19"/>
      <c r="C51" s="20" t="s">
        <v>57</v>
      </c>
      <c r="D51" s="21">
        <v>5885373</v>
      </c>
      <c r="E51" s="21">
        <v>3131676</v>
      </c>
      <c r="F51" s="21">
        <v>463003</v>
      </c>
      <c r="G51" s="21">
        <v>60814</v>
      </c>
      <c r="H51" s="21">
        <v>148296</v>
      </c>
      <c r="I51" s="21">
        <v>225077</v>
      </c>
      <c r="J51" s="21">
        <v>105735</v>
      </c>
      <c r="K51" s="21">
        <v>8951</v>
      </c>
      <c r="L51" s="21">
        <v>261900</v>
      </c>
      <c r="M51" s="21">
        <v>0</v>
      </c>
      <c r="N51" s="22">
        <f t="shared" si="0"/>
        <v>10290825</v>
      </c>
      <c r="P51" s="8"/>
      <c r="R51" s="23"/>
    </row>
    <row r="52" spans="1:18" x14ac:dyDescent="0.2">
      <c r="A52" s="6"/>
      <c r="B52" s="19"/>
      <c r="C52" s="20" t="s">
        <v>58</v>
      </c>
      <c r="D52" s="21">
        <v>349563</v>
      </c>
      <c r="E52" s="21">
        <v>186007</v>
      </c>
      <c r="F52" s="21">
        <v>27500</v>
      </c>
      <c r="G52" s="21">
        <v>3612</v>
      </c>
      <c r="H52" s="21">
        <v>8808</v>
      </c>
      <c r="I52" s="21">
        <v>7214</v>
      </c>
      <c r="J52" s="21">
        <v>3389</v>
      </c>
      <c r="K52" s="21">
        <v>532</v>
      </c>
      <c r="L52" s="21">
        <v>60052</v>
      </c>
      <c r="M52" s="21">
        <v>0</v>
      </c>
      <c r="N52" s="22">
        <f t="shared" si="0"/>
        <v>646677</v>
      </c>
      <c r="P52" s="8"/>
      <c r="R52" s="23"/>
    </row>
    <row r="53" spans="1:18" x14ac:dyDescent="0.2">
      <c r="A53" s="6"/>
      <c r="B53" s="19"/>
      <c r="C53" s="20" t="s">
        <v>59</v>
      </c>
      <c r="D53" s="21">
        <v>1621048</v>
      </c>
      <c r="E53" s="21">
        <v>862578</v>
      </c>
      <c r="F53" s="21">
        <v>127528</v>
      </c>
      <c r="G53" s="21">
        <v>16750</v>
      </c>
      <c r="H53" s="21">
        <v>40846</v>
      </c>
      <c r="I53" s="21">
        <v>59581</v>
      </c>
      <c r="J53" s="21">
        <v>27989</v>
      </c>
      <c r="K53" s="21">
        <v>2465</v>
      </c>
      <c r="L53" s="21">
        <v>188851</v>
      </c>
      <c r="M53" s="21">
        <v>0</v>
      </c>
      <c r="N53" s="22">
        <f t="shared" si="0"/>
        <v>2947636</v>
      </c>
      <c r="P53" s="8"/>
      <c r="R53" s="23"/>
    </row>
    <row r="54" spans="1:18" x14ac:dyDescent="0.2">
      <c r="A54" s="6"/>
      <c r="B54" s="19"/>
      <c r="C54" s="20" t="s">
        <v>60</v>
      </c>
      <c r="D54" s="21">
        <v>1152770</v>
      </c>
      <c r="E54" s="21">
        <v>613403</v>
      </c>
      <c r="F54" s="21">
        <v>90689</v>
      </c>
      <c r="G54" s="21">
        <v>11912</v>
      </c>
      <c r="H54" s="21">
        <v>29047</v>
      </c>
      <c r="I54" s="21">
        <v>33518</v>
      </c>
      <c r="J54" s="21">
        <v>15745</v>
      </c>
      <c r="K54" s="21">
        <v>1753</v>
      </c>
      <c r="L54" s="21">
        <v>584414</v>
      </c>
      <c r="M54" s="21">
        <v>0</v>
      </c>
      <c r="N54" s="22">
        <f t="shared" si="0"/>
        <v>2533251</v>
      </c>
      <c r="P54" s="8"/>
      <c r="Q54" s="23"/>
      <c r="R54" s="23"/>
    </row>
    <row r="55" spans="1:18" x14ac:dyDescent="0.2">
      <c r="A55" s="6"/>
      <c r="B55" s="19"/>
      <c r="C55" s="20" t="s">
        <v>61</v>
      </c>
      <c r="D55" s="21">
        <v>1094021</v>
      </c>
      <c r="E55" s="21">
        <v>582142</v>
      </c>
      <c r="F55" s="21">
        <v>86066</v>
      </c>
      <c r="G55" s="21">
        <v>11305</v>
      </c>
      <c r="H55" s="21">
        <v>27566</v>
      </c>
      <c r="I55" s="21">
        <v>28227</v>
      </c>
      <c r="J55" s="21">
        <v>13260</v>
      </c>
      <c r="K55" s="21">
        <v>1664</v>
      </c>
      <c r="L55" s="21">
        <v>323746</v>
      </c>
      <c r="M55" s="21">
        <v>0</v>
      </c>
      <c r="N55" s="22">
        <f t="shared" si="0"/>
        <v>2167997</v>
      </c>
      <c r="P55" s="8"/>
      <c r="Q55" s="23"/>
      <c r="R55" s="23"/>
    </row>
    <row r="56" spans="1:18" x14ac:dyDescent="0.2">
      <c r="A56" s="6"/>
      <c r="B56" s="19"/>
      <c r="C56" s="20" t="s">
        <v>62</v>
      </c>
      <c r="D56" s="21">
        <v>876389</v>
      </c>
      <c r="E56" s="21">
        <v>466337</v>
      </c>
      <c r="F56" s="21">
        <v>68946</v>
      </c>
      <c r="G56" s="21">
        <v>9056</v>
      </c>
      <c r="H56" s="21">
        <v>22083</v>
      </c>
      <c r="I56" s="21">
        <v>23011</v>
      </c>
      <c r="J56" s="21">
        <v>10810</v>
      </c>
      <c r="K56" s="21">
        <v>1333</v>
      </c>
      <c r="L56" s="21">
        <v>0</v>
      </c>
      <c r="M56" s="21">
        <v>0</v>
      </c>
      <c r="N56" s="22">
        <f t="shared" si="0"/>
        <v>1477965</v>
      </c>
      <c r="P56" s="8"/>
      <c r="Q56" s="23"/>
      <c r="R56" s="23"/>
    </row>
    <row r="57" spans="1:18" x14ac:dyDescent="0.2">
      <c r="A57" s="6"/>
      <c r="B57" s="19"/>
      <c r="C57" s="20" t="s">
        <v>63</v>
      </c>
      <c r="D57" s="21">
        <v>2954185</v>
      </c>
      <c r="E57" s="21">
        <v>1571956</v>
      </c>
      <c r="F57" s="21">
        <v>232406</v>
      </c>
      <c r="G57" s="21">
        <v>30526</v>
      </c>
      <c r="H57" s="21">
        <v>74438</v>
      </c>
      <c r="I57" s="21">
        <v>101122</v>
      </c>
      <c r="J57" s="21">
        <v>47504</v>
      </c>
      <c r="K57" s="21">
        <v>4493</v>
      </c>
      <c r="L57" s="21">
        <v>1834353</v>
      </c>
      <c r="M57" s="21">
        <v>0</v>
      </c>
      <c r="N57" s="22">
        <f t="shared" si="0"/>
        <v>6850983</v>
      </c>
      <c r="P57" s="8"/>
      <c r="Q57" s="23"/>
      <c r="R57" s="23"/>
    </row>
    <row r="58" spans="1:18" x14ac:dyDescent="0.2">
      <c r="A58" s="6"/>
      <c r="B58" s="19"/>
      <c r="C58" s="20" t="s">
        <v>64</v>
      </c>
      <c r="D58" s="21">
        <v>1420280</v>
      </c>
      <c r="E58" s="21">
        <v>755748</v>
      </c>
      <c r="F58" s="21">
        <v>111734</v>
      </c>
      <c r="G58" s="21">
        <v>14676</v>
      </c>
      <c r="H58" s="21">
        <v>35787</v>
      </c>
      <c r="I58" s="21">
        <v>67284</v>
      </c>
      <c r="J58" s="21">
        <v>31608</v>
      </c>
      <c r="K58" s="21">
        <v>2160</v>
      </c>
      <c r="L58" s="21">
        <v>0</v>
      </c>
      <c r="M58" s="21">
        <v>0</v>
      </c>
      <c r="N58" s="22">
        <f t="shared" si="0"/>
        <v>2439277</v>
      </c>
      <c r="P58" s="8"/>
      <c r="Q58" s="23"/>
      <c r="R58" s="23"/>
    </row>
    <row r="59" spans="1:18" x14ac:dyDescent="0.2">
      <c r="A59" s="6"/>
      <c r="B59" s="19"/>
      <c r="C59" s="20" t="s">
        <v>65</v>
      </c>
      <c r="D59" s="21">
        <v>549670</v>
      </c>
      <c r="E59" s="21">
        <v>292486</v>
      </c>
      <c r="F59" s="21">
        <v>43243</v>
      </c>
      <c r="G59" s="21">
        <v>5680</v>
      </c>
      <c r="H59" s="21">
        <v>13850</v>
      </c>
      <c r="I59" s="21">
        <v>14439</v>
      </c>
      <c r="J59" s="21">
        <v>6783</v>
      </c>
      <c r="K59" s="21">
        <v>836</v>
      </c>
      <c r="L59" s="21">
        <v>0</v>
      </c>
      <c r="M59" s="21">
        <v>31213</v>
      </c>
      <c r="N59" s="22">
        <f>SUM(D59:M59)</f>
        <v>958200</v>
      </c>
      <c r="P59" s="8"/>
      <c r="Q59" s="23"/>
      <c r="R59" s="23"/>
    </row>
    <row r="60" spans="1:18" x14ac:dyDescent="0.2">
      <c r="A60" s="6"/>
      <c r="B60" s="19"/>
      <c r="C60" s="20" t="s">
        <v>66</v>
      </c>
      <c r="D60" s="21">
        <v>4966436</v>
      </c>
      <c r="E60" s="21">
        <v>2642699</v>
      </c>
      <c r="F60" s="21">
        <v>390710</v>
      </c>
      <c r="G60" s="21">
        <v>51319</v>
      </c>
      <c r="H60" s="21">
        <v>125141</v>
      </c>
      <c r="I60" s="21">
        <v>135774</v>
      </c>
      <c r="J60" s="21">
        <v>63783</v>
      </c>
      <c r="K60" s="21">
        <v>7553</v>
      </c>
      <c r="L60" s="21">
        <v>871540</v>
      </c>
      <c r="M60" s="21">
        <v>0</v>
      </c>
      <c r="N60" s="22">
        <f t="shared" si="0"/>
        <v>9254955</v>
      </c>
      <c r="P60" s="8"/>
      <c r="Q60" s="23"/>
      <c r="R60" s="23"/>
    </row>
    <row r="61" spans="1:18" x14ac:dyDescent="0.2">
      <c r="A61" s="6"/>
      <c r="B61" s="19"/>
      <c r="C61" s="20" t="s">
        <v>67</v>
      </c>
      <c r="D61" s="21">
        <v>988808</v>
      </c>
      <c r="E61" s="21">
        <v>526157</v>
      </c>
      <c r="F61" s="21">
        <v>77790</v>
      </c>
      <c r="G61" s="21">
        <v>10217</v>
      </c>
      <c r="H61" s="21">
        <v>24915</v>
      </c>
      <c r="I61" s="21">
        <v>36745</v>
      </c>
      <c r="J61" s="21">
        <v>17262</v>
      </c>
      <c r="K61" s="21">
        <v>1504</v>
      </c>
      <c r="L61" s="21">
        <v>24272</v>
      </c>
      <c r="M61" s="21">
        <v>0</v>
      </c>
      <c r="N61" s="22">
        <f t="shared" si="0"/>
        <v>1707670</v>
      </c>
      <c r="P61" s="8"/>
      <c r="Q61" s="23"/>
      <c r="R61" s="23"/>
    </row>
    <row r="62" spans="1:18" x14ac:dyDescent="0.2">
      <c r="A62" s="6"/>
      <c r="B62" s="19"/>
      <c r="C62" s="20" t="s">
        <v>68</v>
      </c>
      <c r="D62" s="21">
        <v>4105070</v>
      </c>
      <c r="E62" s="21">
        <v>2184356</v>
      </c>
      <c r="F62" s="21">
        <v>322946</v>
      </c>
      <c r="G62" s="21">
        <v>42418</v>
      </c>
      <c r="H62" s="21">
        <v>103437</v>
      </c>
      <c r="I62" s="21">
        <v>132073</v>
      </c>
      <c r="J62" s="21">
        <v>62044</v>
      </c>
      <c r="K62" s="21">
        <v>6243</v>
      </c>
      <c r="L62" s="21">
        <v>1660129</v>
      </c>
      <c r="M62" s="21">
        <v>0</v>
      </c>
      <c r="N62" s="22">
        <f t="shared" si="0"/>
        <v>8618716</v>
      </c>
      <c r="P62" s="8"/>
      <c r="Q62" s="23"/>
      <c r="R62" s="23"/>
    </row>
    <row r="63" spans="1:18" x14ac:dyDescent="0.2">
      <c r="A63" s="6"/>
      <c r="B63" s="19"/>
      <c r="C63" s="20" t="s">
        <v>69</v>
      </c>
      <c r="D63" s="21">
        <v>1674367</v>
      </c>
      <c r="E63" s="21">
        <v>890951</v>
      </c>
      <c r="F63" s="21">
        <v>131723</v>
      </c>
      <c r="G63" s="21">
        <v>17301</v>
      </c>
      <c r="H63" s="21">
        <v>42190</v>
      </c>
      <c r="I63" s="21">
        <v>67632</v>
      </c>
      <c r="J63" s="21">
        <v>31772</v>
      </c>
      <c r="K63" s="21">
        <v>2546</v>
      </c>
      <c r="L63" s="21">
        <v>0</v>
      </c>
      <c r="M63" s="21">
        <v>41000</v>
      </c>
      <c r="N63" s="22">
        <f>SUM(D63:M63)</f>
        <v>2899482</v>
      </c>
      <c r="P63" s="8"/>
      <c r="Q63" s="23"/>
      <c r="R63" s="23"/>
    </row>
    <row r="64" spans="1:18" x14ac:dyDescent="0.2">
      <c r="A64" s="6"/>
      <c r="B64" s="19"/>
      <c r="C64" s="20" t="s">
        <v>70</v>
      </c>
      <c r="D64" s="21">
        <v>1188265</v>
      </c>
      <c r="E64" s="21">
        <v>632290</v>
      </c>
      <c r="F64" s="21">
        <v>93480</v>
      </c>
      <c r="G64" s="21">
        <v>12278</v>
      </c>
      <c r="H64" s="21">
        <v>29941</v>
      </c>
      <c r="I64" s="21">
        <v>46345</v>
      </c>
      <c r="J64" s="21">
        <v>21772</v>
      </c>
      <c r="K64" s="21">
        <v>1807</v>
      </c>
      <c r="L64" s="21">
        <v>0</v>
      </c>
      <c r="M64" s="21">
        <v>36617</v>
      </c>
      <c r="N64" s="22">
        <f>SUM(D64:M64)</f>
        <v>2062795</v>
      </c>
      <c r="P64" s="8"/>
      <c r="Q64" s="23"/>
      <c r="R64" s="23"/>
    </row>
    <row r="65" spans="1:18" x14ac:dyDescent="0.2">
      <c r="A65" s="6"/>
      <c r="B65" s="19"/>
      <c r="C65" s="20" t="s">
        <v>71</v>
      </c>
      <c r="D65" s="21">
        <v>1613782</v>
      </c>
      <c r="E65" s="21">
        <v>858712</v>
      </c>
      <c r="F65" s="21">
        <v>126956</v>
      </c>
      <c r="G65" s="21">
        <v>16675</v>
      </c>
      <c r="H65" s="21">
        <v>40663</v>
      </c>
      <c r="I65" s="21">
        <v>66783</v>
      </c>
      <c r="J65" s="21">
        <v>31372</v>
      </c>
      <c r="K65" s="21">
        <v>2454</v>
      </c>
      <c r="L65" s="21">
        <v>0</v>
      </c>
      <c r="M65" s="21">
        <v>0</v>
      </c>
      <c r="N65" s="22">
        <f t="shared" si="0"/>
        <v>2757397</v>
      </c>
      <c r="P65" s="8"/>
      <c r="Q65" s="23"/>
      <c r="R65" s="23"/>
    </row>
    <row r="66" spans="1:18" x14ac:dyDescent="0.2">
      <c r="A66" s="6"/>
      <c r="B66" s="19"/>
      <c r="C66" s="20" t="s">
        <v>72</v>
      </c>
      <c r="D66" s="21">
        <v>3212858</v>
      </c>
      <c r="E66" s="21">
        <v>1709599</v>
      </c>
      <c r="F66" s="21">
        <v>252755</v>
      </c>
      <c r="G66" s="21">
        <v>33199</v>
      </c>
      <c r="H66" s="21">
        <v>80956</v>
      </c>
      <c r="I66" s="21">
        <v>114728</v>
      </c>
      <c r="J66" s="21">
        <v>53896</v>
      </c>
      <c r="K66" s="21">
        <v>4886</v>
      </c>
      <c r="L66" s="21">
        <v>0</v>
      </c>
      <c r="M66" s="21">
        <v>0</v>
      </c>
      <c r="N66" s="22">
        <f t="shared" si="0"/>
        <v>5462877</v>
      </c>
      <c r="P66" s="8"/>
      <c r="Q66" s="23"/>
      <c r="R66" s="23"/>
    </row>
    <row r="67" spans="1:18" ht="13.5" thickBot="1" x14ac:dyDescent="0.25">
      <c r="A67" s="6"/>
      <c r="B67" s="19"/>
      <c r="C67" s="20" t="s">
        <v>73</v>
      </c>
      <c r="D67" s="21">
        <v>15304404</v>
      </c>
      <c r="E67" s="21">
        <v>8143653</v>
      </c>
      <c r="F67" s="21">
        <v>1203999</v>
      </c>
      <c r="G67" s="21">
        <v>158142</v>
      </c>
      <c r="H67" s="21">
        <v>385631</v>
      </c>
      <c r="I67" s="21">
        <v>544672</v>
      </c>
      <c r="J67" s="21">
        <v>255871</v>
      </c>
      <c r="K67" s="21">
        <v>23276</v>
      </c>
      <c r="L67" s="21">
        <v>2416923</v>
      </c>
      <c r="M67" s="21">
        <v>0</v>
      </c>
      <c r="N67" s="22">
        <f t="shared" si="0"/>
        <v>28436571</v>
      </c>
      <c r="P67" s="8"/>
      <c r="Q67" s="23"/>
      <c r="R67" s="23"/>
    </row>
    <row r="68" spans="1:18" ht="6" customHeight="1" x14ac:dyDescent="0.2">
      <c r="A68" s="6"/>
      <c r="C68" s="25"/>
      <c r="D68" s="26"/>
      <c r="E68" s="27"/>
      <c r="F68" s="27"/>
      <c r="G68" s="27"/>
      <c r="H68" s="27"/>
      <c r="I68" s="27"/>
      <c r="J68" s="27"/>
      <c r="K68" s="27"/>
      <c r="L68" s="27"/>
      <c r="M68" s="27"/>
      <c r="N68" s="28"/>
      <c r="P68" s="8"/>
      <c r="Q68" s="23"/>
    </row>
    <row r="69" spans="1:18" ht="13.5" thickBot="1" x14ac:dyDescent="0.25">
      <c r="A69" s="6"/>
      <c r="C69" s="29" t="s">
        <v>74</v>
      </c>
      <c r="D69" s="30">
        <f t="shared" ref="D69:N69" si="1">SUM(D10:D68)</f>
        <v>165638206</v>
      </c>
      <c r="E69" s="30">
        <f t="shared" si="1"/>
        <v>88138029</v>
      </c>
      <c r="F69" s="30">
        <f t="shared" si="1"/>
        <v>13030763</v>
      </c>
      <c r="G69" s="30">
        <f>SUM(G10:G68)</f>
        <v>1711556</v>
      </c>
      <c r="H69" s="30">
        <f t="shared" si="1"/>
        <v>4173646</v>
      </c>
      <c r="I69" s="30">
        <f t="shared" si="1"/>
        <v>5902470</v>
      </c>
      <c r="J69" s="30">
        <f>SUM(J10:J68)</f>
        <v>2772807</v>
      </c>
      <c r="K69" s="30">
        <f>SUM(K10:K68)</f>
        <v>251910</v>
      </c>
      <c r="L69" s="30">
        <f>SUM(L10:L68)</f>
        <v>18176567</v>
      </c>
      <c r="M69" s="30">
        <f>SUM(M10:M68)</f>
        <v>1956580</v>
      </c>
      <c r="N69" s="31">
        <f t="shared" si="1"/>
        <v>301752534</v>
      </c>
      <c r="P69" s="8"/>
      <c r="Q69" s="23"/>
    </row>
    <row r="70" spans="1:18" ht="7.5" customHeight="1" x14ac:dyDescent="0.2">
      <c r="A70" s="6"/>
      <c r="P70" s="8"/>
      <c r="Q70" s="23"/>
    </row>
    <row r="71" spans="1:18" ht="7.5" customHeight="1" thickBot="1" x14ac:dyDescent="0.25">
      <c r="A71" s="33"/>
      <c r="B71" s="34"/>
      <c r="C71" s="34"/>
      <c r="D71" s="34"/>
      <c r="E71" s="34"/>
      <c r="F71" s="34"/>
      <c r="G71" s="35"/>
      <c r="H71" s="35"/>
      <c r="I71" s="35"/>
      <c r="J71" s="35"/>
      <c r="K71" s="35"/>
      <c r="L71" s="35"/>
      <c r="M71" s="35"/>
      <c r="N71" s="35"/>
      <c r="O71" s="34"/>
      <c r="P71" s="36"/>
      <c r="Q71" s="23"/>
    </row>
    <row r="72" spans="1:18" ht="13.5" thickTop="1" x14ac:dyDescent="0.2">
      <c r="N72" s="37"/>
    </row>
    <row r="73" spans="1:18" x14ac:dyDescent="0.2">
      <c r="D73" s="38">
        <f>165638206-D69</f>
        <v>0</v>
      </c>
      <c r="E73" s="38">
        <f>88138029-E69</f>
        <v>0</v>
      </c>
      <c r="F73" s="38">
        <f>13030763-F69</f>
        <v>0</v>
      </c>
      <c r="G73" s="38">
        <f>1711556-G69</f>
        <v>0</v>
      </c>
      <c r="H73" s="38">
        <f>4173646-H69</f>
        <v>0</v>
      </c>
      <c r="I73" s="38">
        <f>5902470-I69</f>
        <v>0</v>
      </c>
      <c r="J73" s="38">
        <f>2772807-J69</f>
        <v>0</v>
      </c>
      <c r="K73" s="38">
        <f>251910-K69</f>
        <v>0</v>
      </c>
      <c r="L73" s="38">
        <f>18176567-L69</f>
        <v>0</v>
      </c>
      <c r="M73" s="38">
        <f>1956580-M69</f>
        <v>0</v>
      </c>
      <c r="N73" s="37">
        <f>301752534-N69</f>
        <v>0</v>
      </c>
    </row>
    <row r="75" spans="1:18" x14ac:dyDescent="0.2">
      <c r="N75" s="39"/>
    </row>
    <row r="80" spans="1:18" x14ac:dyDescent="0.2">
      <c r="M80" s="37">
        <f>+M69+E69</f>
        <v>90094609</v>
      </c>
    </row>
    <row r="91" spans="14:14" x14ac:dyDescent="0.2">
      <c r="N91" s="40"/>
    </row>
    <row r="92" spans="14:14" x14ac:dyDescent="0.2">
      <c r="N92" s="40"/>
    </row>
    <row r="93" spans="14:14" x14ac:dyDescent="0.2">
      <c r="N93" s="40"/>
    </row>
    <row r="94" spans="14:14" x14ac:dyDescent="0.2">
      <c r="N94" s="40"/>
    </row>
  </sheetData>
  <mergeCells count="5">
    <mergeCell ref="C2:N2"/>
    <mergeCell ref="C3:N3"/>
    <mergeCell ref="C4:N4"/>
    <mergeCell ref="C5:N5"/>
    <mergeCell ref="C7:N7"/>
  </mergeCells>
  <printOptions horizontalCentered="1" verticalCentered="1"/>
  <pageMargins left="0.15748031496062992" right="0.23622047244094491" top="0.15748031496062992" bottom="0.15748031496062992" header="0" footer="0"/>
  <pageSetup scale="6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</vt:lpstr>
      <vt:lpstr>MARZO!Área_de_impresión</vt:lpstr>
      <vt:lpstr>MARZO!Títulos_a_imprimir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 Garcia Sanchez</dc:creator>
  <cp:lastModifiedBy>Violeta Garcia Sanchez</cp:lastModifiedBy>
  <dcterms:created xsi:type="dcterms:W3CDTF">2023-04-12T16:44:12Z</dcterms:created>
  <dcterms:modified xsi:type="dcterms:W3CDTF">2023-04-12T17:46:33Z</dcterms:modified>
</cp:coreProperties>
</file>