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drawings/drawing3.xml" ContentType="application/vnd.openxmlformats-officedocument.drawing+xml"/>
  <Override PartName="/xl/tables/table2.xml" ContentType="application/vnd.openxmlformats-officedocument.spreadsheetml.table+xml"/>
  <Override PartName="/xl/drawings/drawing4.xml" ContentType="application/vnd.openxmlformats-officedocument.drawing+xml"/>
  <Override PartName="/xl/tables/table3.xml" ContentType="application/vnd.openxmlformats-officedocument.spreadsheetml.table+xml"/>
  <Override PartName="/xl/drawings/drawing5.xml" ContentType="application/vnd.openxmlformats-officedocument.drawing+xml"/>
  <Override PartName="/xl/tables/table4.xml" ContentType="application/vnd.openxmlformats-officedocument.spreadsheetml.table+xml"/>
  <Override PartName="/xl/drawings/drawing6.xml" ContentType="application/vnd.openxmlformats-officedocument.drawing+xml"/>
  <Override PartName="/xl/tables/table5.xml" ContentType="application/vnd.openxmlformats-officedocument.spreadsheetml.table+xml"/>
  <Override PartName="/xl/drawings/drawing7.xml" ContentType="application/vnd.openxmlformats-officedocument.drawing+xml"/>
  <Override PartName="/xl/tables/table6.xml" ContentType="application/vnd.openxmlformats-officedocument.spreadsheetml.table+xml"/>
  <Override PartName="/xl/drawings/drawing8.xml" ContentType="application/vnd.openxmlformats-officedocument.drawing+xml"/>
  <Override PartName="/xl/tables/table7.xml" ContentType="application/vnd.openxmlformats-officedocument.spreadsheetml.table+xml"/>
  <Override PartName="/xl/drawings/drawing9.xml" ContentType="application/vnd.openxmlformats-officedocument.drawing+xml"/>
  <Override PartName="/xl/tables/table8.xml" ContentType="application/vnd.openxmlformats-officedocument.spreadsheetml.table+xml"/>
  <Override PartName="/xl/drawings/drawing10.xml" ContentType="application/vnd.openxmlformats-officedocument.drawing+xml"/>
  <Override PartName="/xl/tables/table9.xml" ContentType="application/vnd.openxmlformats-officedocument.spreadsheetml.table+xml"/>
  <Override PartName="/xl/drawings/drawing11.xml" ContentType="application/vnd.openxmlformats-officedocument.drawing+xml"/>
  <Override PartName="/xl/tables/table10.xml" ContentType="application/vnd.openxmlformats-officedocument.spreadsheetml.table+xml"/>
  <Override PartName="/xl/drawings/drawing12.xml" ContentType="application/vnd.openxmlformats-officedocument.drawing+xml"/>
  <Override PartName="/xl/tables/table11.xml" ContentType="application/vnd.openxmlformats-officedocument.spreadsheetml.table+xml"/>
  <Override PartName="/xl/drawings/drawing13.xml" ContentType="application/vnd.openxmlformats-officedocument.drawing+xml"/>
  <Override PartName="/xl/tables/table12.xml" ContentType="application/vnd.openxmlformats-officedocument.spreadsheetml.table+xml"/>
  <Override PartName="/xl/drawings/drawing14.xml" ContentType="application/vnd.openxmlformats-officedocument.drawing+xml"/>
  <Override PartName="/xl/tables/table13.xml" ContentType="application/vnd.openxmlformats-officedocument.spreadsheetml.table+xml"/>
  <Override PartName="/xl/drawings/drawing15.xml" ContentType="application/vnd.openxmlformats-officedocument.drawing+xml"/>
  <Override PartName="/xl/tables/table14.xml" ContentType="application/vnd.openxmlformats-officedocument.spreadsheetml.table+xml"/>
  <Override PartName="/xl/comments1.xml" ContentType="application/vnd.openxmlformats-officedocument.spreadsheetml.comments+xml"/>
  <Override PartName="/xl/drawings/drawing16.xml" ContentType="application/vnd.openxmlformats-officedocument.drawing+xml"/>
  <Override PartName="/xl/tables/table15.xml" ContentType="application/vnd.openxmlformats-officedocument.spreadsheetml.table+xml"/>
  <Override PartName="/xl/drawings/drawing17.xml" ContentType="application/vnd.openxmlformats-officedocument.drawing+xml"/>
  <Override PartName="/xl/tables/table16.xml" ContentType="application/vnd.openxmlformats-officedocument.spreadsheetml.table+xml"/>
  <Override PartName="/xl/drawings/drawing1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430"/>
  <workbookPr/>
  <mc:AlternateContent xmlns:mc="http://schemas.openxmlformats.org/markup-compatibility/2006">
    <mc:Choice Requires="x15">
      <x15ac:absPath xmlns:x15ac="http://schemas.microsoft.com/office/spreadsheetml/2010/11/ac" url="E:\Oficina\2021\PEF - CONAC\Tercer Trimestre\CONAC\Testados\"/>
    </mc:Choice>
  </mc:AlternateContent>
  <xr:revisionPtr revIDLastSave="0" documentId="13_ncr:1_{4A4C93A3-196F-4AE0-98B1-C982478EE5EB}" xr6:coauthVersionLast="47" xr6:coauthVersionMax="47" xr10:uidLastSave="{00000000-0000-0000-0000-000000000000}"/>
  <bookViews>
    <workbookView xWindow="-120" yWindow="495" windowWidth="20640" windowHeight="10545" tabRatio="825" activeTab="1" xr2:uid="{00000000-000D-0000-FFFF-FFFF00000000}"/>
  </bookViews>
  <sheets>
    <sheet name="Caratula Resumen" sheetId="1" r:id="rId1"/>
    <sheet name="A Y  II D3" sheetId="2" r:id="rId2"/>
    <sheet name="A Y II D4" sheetId="3" r:id="rId3"/>
    <sheet name="B)" sheetId="4" r:id="rId4"/>
    <sheet name="II B) Y 1" sheetId="21" r:id="rId5"/>
    <sheet name="II C y 1_" sheetId="6" r:id="rId6"/>
    <sheet name="II D) 2" sheetId="7" r:id="rId7"/>
    <sheet name="II D) 4" sheetId="9" r:id="rId8"/>
    <sheet name="II D) 4 A" sheetId="10" r:id="rId9"/>
    <sheet name="II D) 6" sheetId="11" r:id="rId10"/>
    <sheet name="II D) 7 1" sheetId="12" r:id="rId11"/>
    <sheet name="II D) 7 2 " sheetId="13" r:id="rId12"/>
    <sheet name="II D) 7 3" sheetId="14" r:id="rId13"/>
    <sheet name="E)" sheetId="15" r:id="rId14"/>
    <sheet name="F) 1" sheetId="16" r:id="rId15"/>
    <sheet name="F) 2" sheetId="17" r:id="rId16"/>
    <sheet name="G)" sheetId="18" r:id="rId17"/>
    <sheet name="H" sheetId="19" r:id="rId18"/>
    <sheet name="Listas" sheetId="20" state="hidden" r:id="rId19"/>
  </sheets>
  <definedNames>
    <definedName name="_xlnm._FilterDatabase" localSheetId="4" hidden="1">'II B) Y 1'!$A$14:$Z$14</definedName>
    <definedName name="_xlnm.Print_Area" localSheetId="1">'A Y  II D3'!$A$1:$Y$38</definedName>
    <definedName name="_xlnm.Print_Area" localSheetId="2">'A Y II D4'!$A$1:$U$43</definedName>
    <definedName name="_xlnm.Print_Area" localSheetId="3">'B)'!$A$1:$S$49</definedName>
    <definedName name="_xlnm.Print_Area" localSheetId="13">'E)'!$A$1:$P$39</definedName>
    <definedName name="_xlnm.Print_Area" localSheetId="14">'F) 1'!$A$1:$S$41</definedName>
    <definedName name="_xlnm.Print_Area" localSheetId="15">'F) 2'!$A$1:$T$38</definedName>
    <definedName name="_xlnm.Print_Area" localSheetId="16">'G)'!$A$1:$T$46</definedName>
    <definedName name="_xlnm.Print_Area" localSheetId="17">H!$A$1:$H$35</definedName>
    <definedName name="_xlnm.Print_Area" localSheetId="4">'II B) Y 1'!$A$1:$Y$203</definedName>
    <definedName name="_xlnm.Print_Area" localSheetId="5">'II C y 1_'!$B$1:$V$209</definedName>
    <definedName name="_xlnm.Print_Area" localSheetId="6">'II D) 2'!$A$1:$S$37</definedName>
    <definedName name="_xlnm.Print_Area" localSheetId="7">'II D) 4'!$A$1:$Q$43</definedName>
    <definedName name="_xlnm.Print_Area" localSheetId="9">'II D) 6'!$A$1:$P$44</definedName>
    <definedName name="_xlnm.Print_Area" localSheetId="10">'II D) 7 1'!$A$1:$S$67</definedName>
    <definedName name="_xlnm.Print_Area" localSheetId="11">'II D) 7 2 '!$A$1:$R$68</definedName>
    <definedName name="_xlnm.Print_Area" localSheetId="12">'II D) 7 3'!$A$1:$P$110</definedName>
    <definedName name="Elige_el_Periodo…">Listas!$B$11:$B$15</definedName>
    <definedName name="OLE_LINK1" localSheetId="5">'II C y 1_'!$G$196</definedName>
    <definedName name="_xlnm.Print_Titles" localSheetId="4">'II B) Y 1'!$1:$13</definedName>
    <definedName name="_xlnm.Print_Titles" localSheetId="5">'II C y 1_'!$1:$12</definedName>
    <definedName name="_xlnm.Print_Titles" localSheetId="12">'II D) 7 3'!$1:$11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32" i="19" l="1"/>
  <c r="B26" i="19"/>
  <c r="B23" i="19"/>
  <c r="B43" i="18"/>
  <c r="B37" i="18"/>
  <c r="B34" i="18"/>
  <c r="B35" i="17"/>
  <c r="B29" i="17"/>
  <c r="B26" i="17"/>
  <c r="B38" i="16"/>
  <c r="B32" i="16"/>
  <c r="B29" i="16"/>
  <c r="B36" i="15"/>
  <c r="B30" i="15"/>
  <c r="B27" i="15"/>
  <c r="B107" i="14"/>
  <c r="B101" i="14"/>
  <c r="B98" i="14"/>
  <c r="B65" i="13"/>
  <c r="B59" i="13"/>
  <c r="B56" i="13"/>
  <c r="B64" i="12"/>
  <c r="B58" i="12"/>
  <c r="B55" i="12"/>
  <c r="B41" i="11"/>
  <c r="B35" i="11"/>
  <c r="B32" i="11"/>
  <c r="B36" i="10"/>
  <c r="B30" i="10"/>
  <c r="B27" i="10"/>
  <c r="B40" i="9"/>
  <c r="B34" i="9"/>
  <c r="B31" i="9"/>
  <c r="B34" i="7"/>
  <c r="B28" i="7"/>
  <c r="B25" i="7"/>
  <c r="B206" i="6"/>
  <c r="B200" i="6"/>
  <c r="B197" i="6"/>
  <c r="B200" i="21"/>
  <c r="B194" i="21"/>
  <c r="B191" i="21"/>
  <c r="B46" i="4"/>
  <c r="B40" i="4"/>
  <c r="B37" i="4"/>
  <c r="B39" i="3"/>
  <c r="B33" i="3"/>
  <c r="B30" i="3"/>
  <c r="B36" i="2"/>
  <c r="B30" i="2"/>
  <c r="B27" i="2"/>
  <c r="Q28" i="1"/>
  <c r="Q27" i="1" s="1"/>
  <c r="O27" i="1"/>
  <c r="O50" i="12"/>
  <c r="Y186" i="21"/>
  <c r="G22" i="15" l="1"/>
  <c r="U187" i="6"/>
  <c r="C27" i="18" l="1"/>
  <c r="C22" i="16"/>
  <c r="H23" i="15"/>
  <c r="D24" i="11"/>
  <c r="M19" i="10"/>
  <c r="C19" i="10"/>
  <c r="N21" i="9"/>
  <c r="C21" i="9"/>
  <c r="E187" i="6"/>
  <c r="C186" i="21"/>
  <c r="I28" i="1" s="1"/>
  <c r="M28" i="1" s="1"/>
  <c r="O28" i="1" s="1"/>
  <c r="L23" i="4"/>
  <c r="C23" i="4"/>
  <c r="M22" i="3"/>
  <c r="S23" i="4"/>
  <c r="Q24" i="3"/>
  <c r="P22" i="3"/>
  <c r="P19" i="2"/>
  <c r="Q24" i="1" s="1"/>
  <c r="B8" i="4" l="1"/>
  <c r="B8" i="3"/>
  <c r="B8" i="2"/>
  <c r="C21" i="15" l="1"/>
  <c r="O22" i="16"/>
  <c r="M20" i="17"/>
  <c r="C20" i="17"/>
  <c r="T29" i="18"/>
  <c r="R27" i="18"/>
  <c r="N51" i="13" l="1"/>
  <c r="M50" i="13" l="1"/>
  <c r="L49" i="13"/>
  <c r="M24" i="11"/>
  <c r="L27" i="11" s="1"/>
  <c r="Q21" i="10"/>
  <c r="P19" i="10"/>
  <c r="C19" i="7"/>
  <c r="V189" i="6"/>
  <c r="S28" i="1" s="1"/>
  <c r="S27" i="1" s="1"/>
  <c r="C22" i="3"/>
  <c r="Q21" i="2" l="1"/>
  <c r="S24" i="1" s="1"/>
  <c r="S49" i="12"/>
  <c r="M19" i="2" l="1"/>
  <c r="I24" i="1" s="1"/>
  <c r="M24" i="1" s="1"/>
  <c r="O24" i="1" s="1"/>
  <c r="C19" i="2"/>
  <c r="N7" i="9"/>
  <c r="P7" i="7"/>
  <c r="U7" i="6"/>
  <c r="V7" i="21"/>
  <c r="P7" i="4"/>
  <c r="U7" i="3"/>
  <c r="X7" i="2"/>
  <c r="B9" i="19"/>
  <c r="B9" i="18"/>
  <c r="B8" i="17"/>
  <c r="B8" i="16"/>
  <c r="B8" i="15"/>
  <c r="B8" i="14"/>
  <c r="B8" i="13"/>
  <c r="B8" i="12"/>
  <c r="B8" i="11"/>
  <c r="B9" i="10"/>
  <c r="B8" i="9"/>
  <c r="B8" i="7"/>
  <c r="B8" i="6"/>
  <c r="B8" i="21"/>
  <c r="O8" i="10"/>
  <c r="L7" i="11"/>
  <c r="P7" i="12"/>
  <c r="P7" i="13"/>
  <c r="I7" i="14"/>
  <c r="H7" i="15"/>
  <c r="Q7" i="16"/>
  <c r="Q7" i="17"/>
  <c r="R8" i="18"/>
  <c r="F9" i="19"/>
  <c r="S9" i="18" l="1"/>
  <c r="P8" i="7"/>
  <c r="U8" i="6"/>
  <c r="P8" i="4"/>
  <c r="V8" i="21" s="1"/>
  <c r="U8" i="3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SEP</author>
  </authors>
  <commentList>
    <comment ref="R12" authorId="0" shapeId="0" xr:uid="{00000000-0006-0000-0E00-000001000000}">
      <text>
        <r>
          <rPr>
            <b/>
            <sz val="9"/>
            <color indexed="81"/>
            <rFont val="Tahoma"/>
            <family val="2"/>
          </rPr>
          <t xml:space="preserve">SEP - Artículo 73 LGCG :
</t>
        </r>
        <r>
          <rPr>
            <sz val="9"/>
            <color indexed="81"/>
            <rFont val="Tahoma"/>
            <family val="2"/>
          </rPr>
          <t xml:space="preserve">
Fecha inicial. 
Formato </t>
        </r>
        <r>
          <rPr>
            <b/>
            <sz val="9"/>
            <color indexed="81"/>
            <rFont val="Tahoma"/>
            <family val="2"/>
          </rPr>
          <t>AAAAMMDD</t>
        </r>
      </text>
    </comment>
    <comment ref="S12" authorId="0" shapeId="0" xr:uid="{00000000-0006-0000-0E00-000002000000}">
      <text>
        <r>
          <rPr>
            <b/>
            <sz val="9"/>
            <color indexed="81"/>
            <rFont val="Tahoma"/>
            <family val="2"/>
          </rPr>
          <t xml:space="preserve">SEP - Artículo 73 LGCG :
</t>
        </r>
        <r>
          <rPr>
            <sz val="9"/>
            <color indexed="81"/>
            <rFont val="Tahoma"/>
            <family val="2"/>
          </rPr>
          <t xml:space="preserve">
Fecha final.
Formato</t>
        </r>
        <r>
          <rPr>
            <b/>
            <sz val="9"/>
            <color indexed="81"/>
            <rFont val="Tahoma"/>
            <family val="2"/>
          </rPr>
          <t xml:space="preserve"> AAAAMMDD</t>
        </r>
      </text>
    </comment>
  </commentList>
</comments>
</file>

<file path=xl/sharedStrings.xml><?xml version="1.0" encoding="utf-8"?>
<sst xmlns="http://schemas.openxmlformats.org/spreadsheetml/2006/main" count="9981" uniqueCount="1345">
  <si>
    <t>FORMATOS ENTREGADOS PARA DAR CUMPLIMIENTO AL ARTICULO 73 DE "LA LEY GENERAL DE CONTABILIDAD GUBERNAMENTAL"</t>
  </si>
  <si>
    <t>Entidad Federativa :</t>
  </si>
  <si>
    <t>Fondo :</t>
  </si>
  <si>
    <t>Periodo :</t>
  </si>
  <si>
    <t>Num. de Paginas</t>
  </si>
  <si>
    <t>Total Pto. Federal</t>
  </si>
  <si>
    <t>Total Ppto. Otras Fuentes</t>
  </si>
  <si>
    <t>A Y II D3</t>
  </si>
  <si>
    <t>Personal Comisionado</t>
  </si>
  <si>
    <t>A Y II D4</t>
  </si>
  <si>
    <t>Personal con Licencia</t>
  </si>
  <si>
    <t xml:space="preserve">B)   </t>
  </si>
  <si>
    <t>Registro Federal de Contribuyentes de Trabajadores con Pagos Retroactivos con un Periodo Mayor a 45 días</t>
  </si>
  <si>
    <t>II B) Y 1</t>
  </si>
  <si>
    <t>Plaza / Función</t>
  </si>
  <si>
    <t>II C y 1_</t>
  </si>
  <si>
    <t>Personal Federalizado por Registro Federal de Contribuyentes</t>
  </si>
  <si>
    <t>II D) 2</t>
  </si>
  <si>
    <t>Movimientos de Plazas</t>
  </si>
  <si>
    <t>Trabajadores Jubilados en el Periodo</t>
  </si>
  <si>
    <t>Trabajadores que Tramitaron Licencia Prejubilatoria en el Periodo</t>
  </si>
  <si>
    <t>II D) 6</t>
  </si>
  <si>
    <t>Trabajadores Contratados por Honorarios en el Periodo</t>
  </si>
  <si>
    <t xml:space="preserve">II D) 7 1 </t>
  </si>
  <si>
    <t>Analítico de Categorías / Plazas Autorizadas con su Tabulador</t>
  </si>
  <si>
    <t xml:space="preserve">II D) 7 2 </t>
  </si>
  <si>
    <t>Catálogo de Categorías y Tabuladores</t>
  </si>
  <si>
    <t xml:space="preserve">II D) 7 3 </t>
  </si>
  <si>
    <t>Catálogo de Percepciones y Deducciones</t>
  </si>
  <si>
    <t>E)</t>
  </si>
  <si>
    <t>Trabajadores que Cobran con RFC / CURP con Formato Incorrecto</t>
  </si>
  <si>
    <t>F) 1</t>
  </si>
  <si>
    <t>Trabajadores con Doble Asignación Salarial en Municipios no Colindantes Geográficamente</t>
  </si>
  <si>
    <t>F) 2</t>
  </si>
  <si>
    <t>Trabajadores Ocupando Plazas que Superan el Número de Horas de Compatibilidad Autorizadas</t>
  </si>
  <si>
    <t>G)</t>
  </si>
  <si>
    <t>Trabajadores Cuyo Salario Básico Supere los Ingresos Promedio de un Docente en la Categoría más Alta del Tabulador Salarial Correspondiente a Cada Entidad</t>
  </si>
  <si>
    <t>Nombre del  Responsable</t>
  </si>
  <si>
    <t>Cargo</t>
  </si>
  <si>
    <t>Firma</t>
  </si>
  <si>
    <t>Formato: Personal Comisionado</t>
  </si>
  <si>
    <t>Entidad Federativa</t>
  </si>
  <si>
    <t>R.F.C.</t>
  </si>
  <si>
    <t>CURP</t>
  </si>
  <si>
    <t>Nombre</t>
  </si>
  <si>
    <t>Clave integrada</t>
  </si>
  <si>
    <t>Clave Presupuestal</t>
  </si>
  <si>
    <t>Fecha Comisión</t>
  </si>
  <si>
    <t>Percepciones pagadas en el Periodo de Comisión con Presupuesto Federal*</t>
  </si>
  <si>
    <t>Percepciones pagadas en el Periodo de Comisión con Presupuesto de otra fuente*</t>
  </si>
  <si>
    <t>Clave CT Origen</t>
  </si>
  <si>
    <t>CT Destino dentro del sector</t>
  </si>
  <si>
    <t>Lugar de la comisión fuera del sector educativo</t>
  </si>
  <si>
    <t>Tipo de Comisión</t>
  </si>
  <si>
    <t>Función Específica</t>
  </si>
  <si>
    <t>Objeto de la comision</t>
  </si>
  <si>
    <t>No. Oficio</t>
  </si>
  <si>
    <t>Partida Presupuestal</t>
  </si>
  <si>
    <t>Código de Pago</t>
  </si>
  <si>
    <t>Clave de Unidad</t>
  </si>
  <si>
    <t>Clave de Sub Unidad</t>
  </si>
  <si>
    <t>Clave de Categoría</t>
  </si>
  <si>
    <t xml:space="preserve">Horas Semana Mes </t>
  </si>
  <si>
    <t>Número de Plaza</t>
  </si>
  <si>
    <t>Inicio</t>
  </si>
  <si>
    <t>Conclusión</t>
  </si>
  <si>
    <t>Clave</t>
  </si>
  <si>
    <t>Turno</t>
  </si>
  <si>
    <t>Fecha Comisión
Inicio</t>
  </si>
  <si>
    <t>Fecha Comisión
Conclusión</t>
  </si>
  <si>
    <t xml:space="preserve">Total Personas : </t>
  </si>
  <si>
    <t xml:space="preserve">Total Plazas : </t>
  </si>
  <si>
    <t xml:space="preserve">      </t>
  </si>
  <si>
    <t>*Total de Percepciones reportadas por la Entidad Federativa como pagadas al trabajador durante la comisión.</t>
  </si>
  <si>
    <r>
      <rPr>
        <b/>
        <sz val="10"/>
        <rFont val="Calibri"/>
        <family val="2"/>
      </rPr>
      <t>Fuente :</t>
    </r>
    <r>
      <rPr>
        <sz val="10"/>
        <rFont val="Calibri"/>
        <family val="2"/>
      </rPr>
      <t xml:space="preserve"> Información proporcionada por las Entidades Federativas.</t>
    </r>
  </si>
  <si>
    <t>Formato: Personal con Licencia</t>
  </si>
  <si>
    <t>NOMBRE</t>
  </si>
  <si>
    <t>Periodo Licencia</t>
  </si>
  <si>
    <t>Percepciones pagadas en el Periodo de la Licencia con Presupuesto Federal*</t>
  </si>
  <si>
    <t>Percepciones pagadas en el Periodo de la Licencia con Presupuesto de otra fuente*</t>
  </si>
  <si>
    <t>Licencia</t>
  </si>
  <si>
    <t>Descripción de la Licencia</t>
  </si>
  <si>
    <t>Tipo</t>
  </si>
  <si>
    <t>Periodo Licencia
Inicio</t>
  </si>
  <si>
    <t>Periodo Licencia
Conclusión</t>
  </si>
  <si>
    <t>Licencia
Clave</t>
  </si>
  <si>
    <t>Licencia
Tipo</t>
  </si>
  <si>
    <t>*Total de Percepciones reportadas por la Entidad Federativa como pagadas al trabajador durante la Licencia.</t>
  </si>
  <si>
    <t>Formato: Registro Federal de Contribuyentes de Trabajadores con Pagos Retroactivos con un Periodo Mayor a 45 días</t>
  </si>
  <si>
    <t>RFC</t>
  </si>
  <si>
    <t>Clave de Centro de Trabajo</t>
  </si>
  <si>
    <t>Fecha de emisión de pago</t>
  </si>
  <si>
    <t>Motivo del Pago Retroactivo</t>
  </si>
  <si>
    <t>Periodo pagado</t>
  </si>
  <si>
    <t>Días transcurridos para el pago</t>
  </si>
  <si>
    <r>
      <t xml:space="preserve">Percepciones pagadas en el periodo reportado </t>
    </r>
    <r>
      <rPr>
        <b/>
        <sz val="14"/>
        <rFont val="Calibri"/>
        <family val="2"/>
      </rPr>
      <t>*</t>
    </r>
  </si>
  <si>
    <t>Desde</t>
  </si>
  <si>
    <t>Hasta</t>
  </si>
  <si>
    <t>Horas semana mes</t>
  </si>
  <si>
    <t>Número de plaza</t>
  </si>
  <si>
    <t>Periodo pagado
Desde</t>
  </si>
  <si>
    <t>Periodo pagado
Hasta</t>
  </si>
  <si>
    <t>Total Percepciones Pagadas:</t>
  </si>
  <si>
    <t xml:space="preserve">*Total de Percepciones reportadas por la Entidad Federativa como pagadas en el periodo </t>
  </si>
  <si>
    <r>
      <rPr>
        <b/>
        <sz val="10"/>
        <rFont val="Calibri"/>
        <family val="2"/>
      </rPr>
      <t xml:space="preserve">Fuente : </t>
    </r>
    <r>
      <rPr>
        <sz val="10"/>
        <rFont val="Calibri"/>
        <family val="2"/>
      </rPr>
      <t>Información proporcionada por las Entidades Federativas</t>
    </r>
  </si>
  <si>
    <t>Formato: Plaza / Función</t>
  </si>
  <si>
    <t>Centros de Trabajo</t>
  </si>
  <si>
    <t>Plazas por tipo de función</t>
  </si>
  <si>
    <t>Total plazas Jornada</t>
  </si>
  <si>
    <t>Total 
HSM</t>
  </si>
  <si>
    <t>Total de Honorarios</t>
  </si>
  <si>
    <t>Total de recursos presupuestales ejercidos en servicios personales en el periodo
(2)</t>
  </si>
  <si>
    <t>Apoyo a la labor educativa</t>
  </si>
  <si>
    <t>Administrativo y de servicio</t>
  </si>
  <si>
    <t>Docente y Apoyo Técnico Pedagógico</t>
  </si>
  <si>
    <t>Directivos y Supervisión</t>
  </si>
  <si>
    <t>Mandos medios y superiores</t>
  </si>
  <si>
    <t>Jornada</t>
  </si>
  <si>
    <t>HSM</t>
  </si>
  <si>
    <t>Honorarios</t>
  </si>
  <si>
    <t>Jornada2</t>
  </si>
  <si>
    <t>HSM3</t>
  </si>
  <si>
    <t>Honorarios4</t>
  </si>
  <si>
    <t>Jornada5</t>
  </si>
  <si>
    <t>HSM6</t>
  </si>
  <si>
    <t>Honorarios7</t>
  </si>
  <si>
    <t>Jornada8</t>
  </si>
  <si>
    <t>HSM9</t>
  </si>
  <si>
    <t>Honorarios10</t>
  </si>
  <si>
    <t>Jornada11</t>
  </si>
  <si>
    <t>HSM12</t>
  </si>
  <si>
    <t>Honorarios13</t>
  </si>
  <si>
    <t>Columna1</t>
  </si>
  <si>
    <t>Total Recursos Ejercidos:</t>
  </si>
  <si>
    <t>Formato: Personal Federalizado por Registro Federal de Contribuyentes</t>
  </si>
  <si>
    <t>Clave CT</t>
  </si>
  <si>
    <t>Funcion Real</t>
  </si>
  <si>
    <t>Horas que labora en el Centro de Trabajo</t>
  </si>
  <si>
    <t>Tipo de Categoría</t>
  </si>
  <si>
    <t>Identificador de Contrato de Honorarios</t>
  </si>
  <si>
    <t>Periodo de efecto de pago en el trimestre</t>
  </si>
  <si>
    <t>Inicial</t>
  </si>
  <si>
    <t>Termino</t>
  </si>
  <si>
    <t>Periodo de efecto de pago en el trimestre
Inicial</t>
  </si>
  <si>
    <t>Periodo de efecto de pago en el trimestre
Termino</t>
  </si>
  <si>
    <t>Total Ppto. Otras Fuentes:</t>
  </si>
  <si>
    <r>
      <rPr>
        <b/>
        <sz val="11"/>
        <rFont val="Calibri"/>
        <family val="2"/>
      </rPr>
      <t>Fuente :</t>
    </r>
    <r>
      <rPr>
        <sz val="11"/>
        <rFont val="Calibri"/>
        <family val="2"/>
      </rPr>
      <t xml:space="preserve"> Información proporcionada por las Entidades Federativas</t>
    </r>
  </si>
  <si>
    <t>Formato: Movimientos de Plazas</t>
  </si>
  <si>
    <t>Origen Presupuestal
 de la plazas</t>
  </si>
  <si>
    <t>Clave de nivel de puesto</t>
  </si>
  <si>
    <t>Clave de nivel de sueldo</t>
  </si>
  <si>
    <t>Zona Económica</t>
  </si>
  <si>
    <t>Tipo de movimiento</t>
  </si>
  <si>
    <t>Quincena Inicial</t>
  </si>
  <si>
    <t>Quincena Final</t>
  </si>
  <si>
    <r>
      <rPr>
        <b/>
        <sz val="10"/>
        <rFont val="Calibri"/>
        <family val="2"/>
      </rPr>
      <t>Fuente :</t>
    </r>
    <r>
      <rPr>
        <sz val="10"/>
        <rFont val="Calibri"/>
        <family val="2"/>
      </rPr>
      <t xml:space="preserve"> Información proporcionada por las Entidades Federativas</t>
    </r>
  </si>
  <si>
    <t>Formato: Trabajadores Jubilados en el Periodo</t>
  </si>
  <si>
    <r>
      <t xml:space="preserve">Última(s) ó Penultima(s) Plaza(s) Ocupada(s)
</t>
    </r>
    <r>
      <rPr>
        <b/>
        <sz val="10"/>
        <rFont val="Calibri"/>
        <family val="2"/>
      </rPr>
      <t>(*)</t>
    </r>
  </si>
  <si>
    <t>Clave Presupuestal de la Jubilación</t>
  </si>
  <si>
    <t>Periodo ocupado</t>
  </si>
  <si>
    <t>Quincena de inicio de jubilación</t>
  </si>
  <si>
    <t>Clave Centro de Trabajo</t>
  </si>
  <si>
    <t>Periodo ocupado
Inicio</t>
  </si>
  <si>
    <t>Periodo ocupado
Conclusión</t>
  </si>
  <si>
    <t>(*) Si  el trabajador se jubila con más de una clave presupuestal, por cada plaza se debe llenar un registro hasta que se haya informado acerca de todas las plazas del trabajador.</t>
  </si>
  <si>
    <t>Formato: Trabajadores que Tramitaron Licencia Prejubilatoria en el Periodo</t>
  </si>
  <si>
    <r>
      <t>Percepciones pagadas con Presupuesto Federal en el  Periodo reportado</t>
    </r>
    <r>
      <rPr>
        <b/>
        <sz val="10"/>
        <rFont val="Calibri"/>
        <family val="2"/>
      </rPr>
      <t>*</t>
    </r>
  </si>
  <si>
    <r>
      <t>Percepciones pagadas con Presupuesto de otra Fuente en el  Periodo reportado</t>
    </r>
    <r>
      <rPr>
        <b/>
        <sz val="10"/>
        <rFont val="Calibri"/>
        <family val="2"/>
      </rPr>
      <t>*</t>
    </r>
  </si>
  <si>
    <t>Formato: Trabajadores Contratados por Honorarios en el Periodo</t>
  </si>
  <si>
    <t>Identificador del Contrato</t>
  </si>
  <si>
    <t>Equivalencia</t>
  </si>
  <si>
    <t>Periodo de Contratación</t>
  </si>
  <si>
    <t>Función</t>
  </si>
  <si>
    <t>Percepciones pagadas dentro del periodo reportado</t>
  </si>
  <si>
    <t>Periodo de Contratación
Inicio</t>
  </si>
  <si>
    <t>Periodo de Contratación
Conclusión</t>
  </si>
  <si>
    <t xml:space="preserve">Total Entidad Federativa Personas : </t>
  </si>
  <si>
    <t>Subtotal Monto Pagado en el Periodo:</t>
  </si>
  <si>
    <t>Total   Percepciones :</t>
  </si>
  <si>
    <t>Formato: Analítico de Categorías / Plazas Autorizadas con su Tabulador</t>
  </si>
  <si>
    <t>Clave Tipo educativo</t>
  </si>
  <si>
    <t>Clave Nivel educativo</t>
  </si>
  <si>
    <t>Clave Subnivel educativo</t>
  </si>
  <si>
    <t>Descripción Nivel / Subnivel</t>
  </si>
  <si>
    <t>Tipo Financiamiento</t>
  </si>
  <si>
    <t>CATEGORIA</t>
  </si>
  <si>
    <t>Nivel Puesto</t>
  </si>
  <si>
    <t>Nivel Sueldo</t>
  </si>
  <si>
    <t>Tipo Contratación</t>
  </si>
  <si>
    <t>Monto mensual
por plaza jornada</t>
  </si>
  <si>
    <t>Monto mensual
Por Plaza HSM</t>
  </si>
  <si>
    <t>Número de Plazas Jornada</t>
  </si>
  <si>
    <t>Número de Plazas HSM</t>
  </si>
  <si>
    <t>Monto total autorizado</t>
  </si>
  <si>
    <t xml:space="preserve"> Categoría</t>
  </si>
  <si>
    <t>Descripción</t>
  </si>
  <si>
    <t>Partida Presupestal</t>
  </si>
  <si>
    <t>Total Jornada:</t>
  </si>
  <si>
    <t>Total Autorizado:</t>
  </si>
  <si>
    <t>Formato: Catálogo de Categorías y Tabuladores</t>
  </si>
  <si>
    <t>Identificador origen presupuestal de la plaza</t>
  </si>
  <si>
    <t>Clave de categoría</t>
  </si>
  <si>
    <t>Descripción de la categoría</t>
  </si>
  <si>
    <t>Tipo de contratación</t>
  </si>
  <si>
    <t>Tipo de categoría</t>
  </si>
  <si>
    <t>Clave de concepto de pago</t>
  </si>
  <si>
    <t>Sueldo asignado por zona económica</t>
  </si>
  <si>
    <t>Datos adicionales de horas</t>
  </si>
  <si>
    <t>Fecha de actualización</t>
  </si>
  <si>
    <t>Inicio de vigencia del sueldo</t>
  </si>
  <si>
    <t>Fin de vigencia del sueldo</t>
  </si>
  <si>
    <t>Monto Mensual Jornada ó de HSM
Zona A</t>
  </si>
  <si>
    <t>Monto Mensual Jornada ó de HSM
Zona B</t>
  </si>
  <si>
    <t>Monto Mensual Jornada ó de HSM
Zona C</t>
  </si>
  <si>
    <t>Horas 
de compatibilidad</t>
  </si>
  <si>
    <t>Horas de servicio (HSM)</t>
  </si>
  <si>
    <t>Horas de docencia</t>
  </si>
  <si>
    <t>Total Zona A:</t>
  </si>
  <si>
    <t>Total Zona B:</t>
  </si>
  <si>
    <t>Total Zona C:</t>
  </si>
  <si>
    <t>Formato: Catálogo de Percepciones y Deducciones</t>
  </si>
  <si>
    <t xml:space="preserve">Tipo de concepto de pago </t>
  </si>
  <si>
    <t>Origen de financiamiento del concepto de percepciones.</t>
  </si>
  <si>
    <t>Porcentaje de participación federal por fuente de recursos</t>
  </si>
  <si>
    <t>Grupo al que pertenece concepto de pago (Percepción y/o Deducción)</t>
  </si>
  <si>
    <t xml:space="preserve">Descripción del concepto de pago </t>
  </si>
  <si>
    <t>Partida presupuestal</t>
  </si>
  <si>
    <t>Fecha del</t>
  </si>
  <si>
    <t>Fecha  al</t>
  </si>
  <si>
    <t>Formato: Trabajadores que Cobran con RFC / CURP con Formato Incorrecto</t>
  </si>
  <si>
    <t>NOMBRE TRABAJADOR</t>
  </si>
  <si>
    <t>Motivo</t>
  </si>
  <si>
    <t>Sin RFC o erroneo</t>
  </si>
  <si>
    <t>RFC Sin Homoclave</t>
  </si>
  <si>
    <t>Sin CURP o Erronea</t>
  </si>
  <si>
    <t>Total Sin RFC o Erroneo:</t>
  </si>
  <si>
    <t>Total RFC Sin Homoclave:</t>
  </si>
  <si>
    <t>Total Sin CURP o Erroneo:</t>
  </si>
  <si>
    <t>Formato: Trabajadores con Doble Asignación Salarial en Municipios no Colindantes Geográficamente</t>
  </si>
  <si>
    <t>Municipio</t>
  </si>
  <si>
    <t>Localidad</t>
  </si>
  <si>
    <t>Nombre del Trabajador</t>
  </si>
  <si>
    <t>Nombre CT</t>
  </si>
  <si>
    <t>Periodo en el CT</t>
  </si>
  <si>
    <t>Periodo en el CT
Desde</t>
  </si>
  <si>
    <t>Periodo en el CTH
asta</t>
  </si>
  <si>
    <t>Importante: Listar Sólo los Municipios no Colindantes</t>
  </si>
  <si>
    <t>Formato: Trabajadores Ocupando Plazas que Superan el Número de Horas de Compatibilidad Autorizadas</t>
  </si>
  <si>
    <t>CT</t>
  </si>
  <si>
    <t>Turno CT</t>
  </si>
  <si>
    <t>Periodo</t>
  </si>
  <si>
    <t>Total de Horas en el CT</t>
  </si>
  <si>
    <t>Horas de compatibilidad de la categoría</t>
  </si>
  <si>
    <t>Periodo
Desde</t>
  </si>
  <si>
    <t>Periodo
Hasta</t>
  </si>
  <si>
    <t>Formato: Trabajadores Cuyo Salario Básico Supere los Ingresos Promedio de un Docente en la Categoría más Alta del Tabulador Salarial Correspondiente a Cada Entidad</t>
  </si>
  <si>
    <t>Clave Presupuestal Integrada y Categoria aparte</t>
  </si>
  <si>
    <t xml:space="preserve">Monto de Remuneraciones Mensuales </t>
  </si>
  <si>
    <t>Monto de referencia</t>
  </si>
  <si>
    <t>Diferencia
(R-S)</t>
  </si>
  <si>
    <t>No. de plaza</t>
  </si>
  <si>
    <t>Total Remuneraciones Mensuales:</t>
  </si>
  <si>
    <t>Total Diferencia:</t>
  </si>
  <si>
    <t>NOTA: SE REPORTA EN EL PORTAL Y SE ENTREGA EN BASE DE DATOS</t>
  </si>
  <si>
    <t>Movimientos de Personal por Centro de Trabajo</t>
  </si>
  <si>
    <t>Personal Registrado en la Nómina Federalizada</t>
  </si>
  <si>
    <t>Nómina</t>
  </si>
  <si>
    <t>Plaza (Clave presupuestal)</t>
  </si>
  <si>
    <t>Categoría de la plaza</t>
  </si>
  <si>
    <t>Movimientos</t>
  </si>
  <si>
    <t>La Entidad Federativa pudo haber reportado pagos a más de una persona con la misma plaza por distintos motivos de carácter administrativo</t>
  </si>
  <si>
    <t>Alta: Se refiere a la incorporación de la plaza a la Base de Datos en este sistema</t>
  </si>
  <si>
    <t>Elige un Fondo…</t>
  </si>
  <si>
    <t>Fondo de Aportaciones para la Educación Tecnológica y de Adultos/Colegio Nacional de Educación Profesional Técnica (FAETA/CONALEP)</t>
  </si>
  <si>
    <t>Fondo de Aportaciones para la Educación Tecnológica y de Adultos/Instituto Nacional para la Educación de los Adultos (FAETA/INEA)</t>
  </si>
  <si>
    <t>Elige la Entidad Federativa…</t>
  </si>
  <si>
    <t>Elige el Periodo…</t>
  </si>
  <si>
    <t>AGUASCALIENTES</t>
  </si>
  <si>
    <t>BAJA CALIFORNIA</t>
  </si>
  <si>
    <t>BAJA CALIFORNIA SUR</t>
  </si>
  <si>
    <t>CAMPECHE</t>
  </si>
  <si>
    <t xml:space="preserve">COAHUILA </t>
  </si>
  <si>
    <t>Elige el Año…</t>
  </si>
  <si>
    <t xml:space="preserve">COLIMA </t>
  </si>
  <si>
    <t xml:space="preserve">CHIAPAS </t>
  </si>
  <si>
    <t xml:space="preserve">CHIHUAHUA </t>
  </si>
  <si>
    <t>DISTRITO FEDERAL</t>
  </si>
  <si>
    <t xml:space="preserve"> DURANGO </t>
  </si>
  <si>
    <t xml:space="preserve"> GUANAJUATO </t>
  </si>
  <si>
    <t xml:space="preserve"> GUERRERO </t>
  </si>
  <si>
    <t xml:space="preserve"> HIDALGO</t>
  </si>
  <si>
    <t xml:space="preserve"> JALISCO </t>
  </si>
  <si>
    <t xml:space="preserve"> MEXICO </t>
  </si>
  <si>
    <t xml:space="preserve"> MICHOACAN </t>
  </si>
  <si>
    <t xml:space="preserve"> MORELOS </t>
  </si>
  <si>
    <t xml:space="preserve"> NAYARIT </t>
  </si>
  <si>
    <t xml:space="preserve"> NUEVO LEON</t>
  </si>
  <si>
    <t xml:space="preserve"> OAXACA </t>
  </si>
  <si>
    <t xml:space="preserve"> PUEBLA </t>
  </si>
  <si>
    <t xml:space="preserve"> QUERETARO </t>
  </si>
  <si>
    <t xml:space="preserve"> QUINTANA ROO</t>
  </si>
  <si>
    <t xml:space="preserve"> SAN LUIS</t>
  </si>
  <si>
    <t xml:space="preserve"> SINALOA </t>
  </si>
  <si>
    <t xml:space="preserve"> SONORA </t>
  </si>
  <si>
    <t xml:space="preserve"> TABASCO </t>
  </si>
  <si>
    <t xml:space="preserve"> TAMAULIPAS </t>
  </si>
  <si>
    <t xml:space="preserve"> TLAXCALA </t>
  </si>
  <si>
    <t xml:space="preserve"> VERACRUZ</t>
  </si>
  <si>
    <t xml:space="preserve"> YUCATÁN </t>
  </si>
  <si>
    <t xml:space="preserve"> ZACATECAS </t>
  </si>
  <si>
    <t>Total Pto. 
Federal</t>
  </si>
  <si>
    <t>H)</t>
  </si>
  <si>
    <t>Columna2</t>
  </si>
  <si>
    <t>Columna3</t>
  </si>
  <si>
    <t>Columna4</t>
  </si>
  <si>
    <t>Columna5</t>
  </si>
  <si>
    <t>Columna6</t>
  </si>
  <si>
    <t>Columna7</t>
  </si>
  <si>
    <t>Columna8</t>
  </si>
  <si>
    <t>Columna9</t>
  </si>
  <si>
    <t>Columna10</t>
  </si>
  <si>
    <t>Columna11</t>
  </si>
  <si>
    <t>Columna12</t>
  </si>
  <si>
    <t>Columna13</t>
  </si>
  <si>
    <t>Columna14</t>
  </si>
  <si>
    <t>Columna15</t>
  </si>
  <si>
    <t>Columna16</t>
  </si>
  <si>
    <t>Columna17</t>
  </si>
  <si>
    <t>Columna18</t>
  </si>
  <si>
    <t>1er. Trimestre 2020</t>
  </si>
  <si>
    <t>2do. Trimestre 2020</t>
  </si>
  <si>
    <t>3er. Trimestre 2020</t>
  </si>
  <si>
    <t>4to. Trimestre 2020</t>
  </si>
  <si>
    <t>Total HSM:</t>
  </si>
  <si>
    <t>Nota:</t>
  </si>
  <si>
    <t xml:space="preserve">Universo: Seleccionar todo el universo de conceptos de pago, cuyo periodo de paga inicial (trenecito) es mayor a 3 QUINCENAS. Para determinar el número de días se calcula
</t>
  </si>
  <si>
    <t xml:space="preserve">restando de la fecha "Quinena incial que cubre la Persepción o Deduacción: Periodo de (Quincena del trenecito)" la fecha "Quincena inical que cubre el pago: periodo de </t>
  </si>
  <si>
    <t>(Quincena) y se seleccionan los resultado &gt;3</t>
  </si>
  <si>
    <t>Total:</t>
  </si>
  <si>
    <t>No se contabiliza por trabajador, ya que un trabajador puede tener mas de una plaza desarrollar mas de una función en distinatas plazas que ocupa.</t>
  </si>
  <si>
    <t>*Total de Percepciones reportadas por la Entidad Federativa como pagadas al trabajador durante el periodo.</t>
  </si>
  <si>
    <t>(*) 1= Identifica la plaza o plazas en las que se jubila el trabnajador,</t>
  </si>
  <si>
    <t xml:space="preserve">      2= Identifica la penúltima plaza que ocupó el trabajador antes de jubilarse.</t>
  </si>
  <si>
    <t>N/A</t>
  </si>
  <si>
    <t xml:space="preserve">                                                                                                                            </t>
  </si>
  <si>
    <t>21/04/2021</t>
  </si>
  <si>
    <t>27/04/2021</t>
  </si>
  <si>
    <t>3er TRIMESTRE 2021</t>
  </si>
  <si>
    <t>Total Registros</t>
  </si>
  <si>
    <t>Total Personas</t>
  </si>
  <si>
    <t>Total Plazas</t>
  </si>
  <si>
    <t>3er. Trimestre 2021</t>
  </si>
  <si>
    <t xml:space="preserve"> </t>
  </si>
  <si>
    <t>Lugar y Fecha</t>
  </si>
  <si>
    <t>x</t>
  </si>
  <si>
    <t xml:space="preserve">II D) 4 </t>
  </si>
  <si>
    <t>II D) 4  A</t>
  </si>
  <si>
    <t>ZACATECAS</t>
  </si>
  <si>
    <t>MIBP891018L50</t>
  </si>
  <si>
    <t>MIBP891018MSLRRR08</t>
  </si>
  <si>
    <t>PERLA CECILIA MIRANDA BARRERAS</t>
  </si>
  <si>
    <t>11311103100305CF342010.006823</t>
  </si>
  <si>
    <t>1131</t>
  </si>
  <si>
    <t>1103</t>
  </si>
  <si>
    <t>1003</t>
  </si>
  <si>
    <t>05</t>
  </si>
  <si>
    <t>CF34201</t>
  </si>
  <si>
    <t>0.00</t>
  </si>
  <si>
    <t>6823</t>
  </si>
  <si>
    <t>20200501</t>
  </si>
  <si>
    <t>20250501</t>
  </si>
  <si>
    <t>32DTP0001C</t>
  </si>
  <si>
    <t>100</t>
  </si>
  <si>
    <t>SUPDCONALEP</t>
  </si>
  <si>
    <t>a</t>
  </si>
  <si>
    <t>SECRETARIA SUPDCONALEP</t>
  </si>
  <si>
    <t xml:space="preserve">ATENDER ASUNTOS SINDICALES </t>
  </si>
  <si>
    <t>SUT-030-20</t>
  </si>
  <si>
    <t>LEHJ831016BE1</t>
  </si>
  <si>
    <t>LEHJ831016HZSYRN02</t>
  </si>
  <si>
    <t>JUAN DIEGO LEYVA HERNANDEZ</t>
  </si>
  <si>
    <t>11311103100305L5XC0.00DF018</t>
  </si>
  <si>
    <t>L5XC</t>
  </si>
  <si>
    <t>DF018</t>
  </si>
  <si>
    <t>20200630</t>
  </si>
  <si>
    <t>20211231</t>
  </si>
  <si>
    <t>SUT-029-20</t>
  </si>
  <si>
    <t>MOVE841220RC1</t>
  </si>
  <si>
    <t>MOVE841220HZSRLM07</t>
  </si>
  <si>
    <t>JOSE EMMANUEL MORALES VALTIERRA</t>
  </si>
  <si>
    <t>11311103100305L5XC0.00DF023</t>
  </si>
  <si>
    <t>DF023</t>
  </si>
  <si>
    <t>DGZ/0991/2018</t>
  </si>
  <si>
    <t>BURV7307108G9</t>
  </si>
  <si>
    <t>BURV730710MZSSMN09</t>
  </si>
  <si>
    <t>VANESSA BUSTAMANTE ROMAN</t>
  </si>
  <si>
    <t>11311103100305L5XCBII0.00DF051</t>
  </si>
  <si>
    <t>L5XCBII</t>
  </si>
  <si>
    <t>DF051</t>
  </si>
  <si>
    <t>20190801</t>
  </si>
  <si>
    <t>20210731</t>
  </si>
  <si>
    <t>32DTP0002B</t>
  </si>
  <si>
    <t>PFZ-353-2019</t>
  </si>
  <si>
    <t>BEEA8506084E7</t>
  </si>
  <si>
    <t>BEEA850608HZSTSR03</t>
  </si>
  <si>
    <t>JOSE AURELIANO BETANCOURT ESCALANTE</t>
  </si>
  <si>
    <t>0</t>
  </si>
  <si>
    <t>1</t>
  </si>
  <si>
    <t>CABE8512143C4</t>
  </si>
  <si>
    <t>CABE851214MZSMRD08</t>
  </si>
  <si>
    <t>EDITH EVANGELINA CAMPOS BARRERA</t>
  </si>
  <si>
    <t>CAGS730514TD5</t>
  </si>
  <si>
    <t>CAGS730514HZSSNM00</t>
  </si>
  <si>
    <t>SAMUEL CASTILLO GONZALEZ</t>
  </si>
  <si>
    <t>CAMM810126CVA</t>
  </si>
  <si>
    <t>CAMM810126MZSSRR09</t>
  </si>
  <si>
    <t>MARIZOL CASTILLO MORENO</t>
  </si>
  <si>
    <t>CUGE670601MJ2</t>
  </si>
  <si>
    <t>CUGE670601HNTRNL09</t>
  </si>
  <si>
    <t>ELEAZAR DE LA CRUZ GONZALEZ</t>
  </si>
  <si>
    <t>EURA8004039K7</t>
  </si>
  <si>
    <t>EURA800403MZSSJN08</t>
  </si>
  <si>
    <t>MARIA DE LOS ANGELES ESQUIVEL ROJAS</t>
  </si>
  <si>
    <t>MABO720622JK5</t>
  </si>
  <si>
    <t>MABO720622MZSRRL08</t>
  </si>
  <si>
    <t>OLGA VERONICA MARTINEZ BERUMEN</t>
  </si>
  <si>
    <t>MACJ8109148V8</t>
  </si>
  <si>
    <t>MACJ810914HDGRRM06</t>
  </si>
  <si>
    <t>JAIME MARTINEZ CARRILLO</t>
  </si>
  <si>
    <t>MACY711015Q30</t>
  </si>
  <si>
    <t>MACY711015MZSRRL02</t>
  </si>
  <si>
    <t>YOLANDA MARTINEZ CARRILLO</t>
  </si>
  <si>
    <t>MARL750807QA6</t>
  </si>
  <si>
    <t>MARL750807MZSRML04</t>
  </si>
  <si>
    <t>LILIANA MARTINEZ RAMIREZ</t>
  </si>
  <si>
    <t>OIDE6305035A0</t>
  </si>
  <si>
    <t>OIDE630503HZSRMF06</t>
  </si>
  <si>
    <t>EFRAIN ORTIZ DOMINGUEZ</t>
  </si>
  <si>
    <t>SAGH671202H38</t>
  </si>
  <si>
    <t>SAGH671202MZSLMR01</t>
  </si>
  <si>
    <t>HERLINDA SALDIVAR GAMBOA</t>
  </si>
  <si>
    <t>SAPS600312PA9</t>
  </si>
  <si>
    <t>SAPS600312HZSNRL00</t>
  </si>
  <si>
    <t>SALVADOR SANCHEZ PEREZ</t>
  </si>
  <si>
    <t>TEKV6005214SA</t>
  </si>
  <si>
    <t>TEKV600521HCLNRL08</t>
  </si>
  <si>
    <t>VALENTIN TENIENTE KERCKOFF</t>
  </si>
  <si>
    <t>UIRF630809FQ4</t>
  </si>
  <si>
    <t>UIRF630809HZSRJR09</t>
  </si>
  <si>
    <t>FRANCISCO JAVIER URIBE ROJAS</t>
  </si>
  <si>
    <t>VIRG700712TA3</t>
  </si>
  <si>
    <t>VIRG700712HDGLDS00</t>
  </si>
  <si>
    <t>GUSTAVO VILLAGRAN RUEDA</t>
  </si>
  <si>
    <t>DECG620109KE7</t>
  </si>
  <si>
    <t>DECG620109HZSLSR07</t>
  </si>
  <si>
    <t>JOSE GERARDO DELGADO CASTAÑON</t>
  </si>
  <si>
    <t>DIVC860401MK0</t>
  </si>
  <si>
    <t>DIVC860401MZSZCR01</t>
  </si>
  <si>
    <t>CORAL OCAIRI DIAZ VICTORIO</t>
  </si>
  <si>
    <t>GUPC8512245K1</t>
  </si>
  <si>
    <t>GUPC851224MZSRNL05</t>
  </si>
  <si>
    <t>CLARA ANGELICA GUERRERO PUENTE</t>
  </si>
  <si>
    <t>HARL8305153C2</t>
  </si>
  <si>
    <t>HARL830515MZSRDB03</t>
  </si>
  <si>
    <t>LEBEY JANETTE HARO RODRIGUEZ</t>
  </si>
  <si>
    <t>LUVE700626C54</t>
  </si>
  <si>
    <t>LUVE700626MZSNLL01</t>
  </si>
  <si>
    <t>ELIZABETH LUNA VALDEZ</t>
  </si>
  <si>
    <t>MESI67063027A</t>
  </si>
  <si>
    <t>MESI670630MZSDNR08</t>
  </si>
  <si>
    <t>IRMA MEDINA SANCHEZ</t>
  </si>
  <si>
    <t>MIDA6507266L4</t>
  </si>
  <si>
    <t>MIDA650726HZSRZN05</t>
  </si>
  <si>
    <t>JOSE ANTONIO MIRELES DIAZ</t>
  </si>
  <si>
    <t>NUBA750318BR5</t>
  </si>
  <si>
    <t>NUBA750318HZSXRN02</t>
  </si>
  <si>
    <t>JOSE ANTONIO NUÑEZ BARRIENTOS</t>
  </si>
  <si>
    <t>ROGG760703AX2</t>
  </si>
  <si>
    <t>ROGG760703MZSDRD07</t>
  </si>
  <si>
    <t>MA. GUADALUPE RODRIGUEZ GUERRERO</t>
  </si>
  <si>
    <t>ROGC780619J35</t>
  </si>
  <si>
    <t>ROGC780619MZSMNN11</t>
  </si>
  <si>
    <t>MA. CONSUELO ROMAN GONZALEZ</t>
  </si>
  <si>
    <t>TUHE740916P91</t>
  </si>
  <si>
    <t>TUHE740916MZSRRL01</t>
  </si>
  <si>
    <t>MARIA ELENA TRUJILLO HURTADO</t>
  </si>
  <si>
    <t>UECP8010237H3</t>
  </si>
  <si>
    <t>UECP801023HZSLLS03</t>
  </si>
  <si>
    <t>PASCUAL ULTRERAS CALDERA</t>
  </si>
  <si>
    <t>RAVV8107232K7</t>
  </si>
  <si>
    <t>RAVV810723HZSMGC03</t>
  </si>
  <si>
    <t>VICTOR EDUARDO RAMOS VEGA</t>
  </si>
  <si>
    <t>ROAH681125D43</t>
  </si>
  <si>
    <t>ROAH681125HZSBLC03</t>
  </si>
  <si>
    <t>HECTOR ROBLES ALAMILLO</t>
  </si>
  <si>
    <t>CIVJ6509088A6</t>
  </si>
  <si>
    <t>CIVJ650908HZSDRR08</t>
  </si>
  <si>
    <t>JORGE CID VARELA</t>
  </si>
  <si>
    <t>AEDE800516SD0</t>
  </si>
  <si>
    <t>AEDE800516HZSCZD08</t>
  </si>
  <si>
    <t>EDGAR ANTONIO ACEVEDO DIAZ</t>
  </si>
  <si>
    <t>AEDS831011GU4</t>
  </si>
  <si>
    <t>AEDS831011HZSRLL08</t>
  </si>
  <si>
    <t>SAUL ARELLANO DELGADO</t>
  </si>
  <si>
    <t>BEDA830726523</t>
  </si>
  <si>
    <t>BEDA830726MZSRMN05</t>
  </si>
  <si>
    <t>ANA MARIA LETICIA BRECEDA DOMINGUEZ</t>
  </si>
  <si>
    <t>CEME810227TZ3</t>
  </si>
  <si>
    <t>CEME810227HZSRDD01</t>
  </si>
  <si>
    <t>EDGAR ALEJANDRO CERVANTES MEDRANO</t>
  </si>
  <si>
    <t>COEC781115GW3</t>
  </si>
  <si>
    <t>COEC781115MZSRSL04</t>
  </si>
  <si>
    <t>CLAUDIA ROCIO CORNEJO ESCOBEDO</t>
  </si>
  <si>
    <t>DEFT780824SL1</t>
  </si>
  <si>
    <t>DEFT780824MZSLLM05</t>
  </si>
  <si>
    <t>TOMASA DELGADO FLORES</t>
  </si>
  <si>
    <t>DESJ571208DG9</t>
  </si>
  <si>
    <t>DESJ571208HASLTS00</t>
  </si>
  <si>
    <t>J. JESUS DELGADO SOTO</t>
  </si>
  <si>
    <t>EICF700212568</t>
  </si>
  <si>
    <t>EICF700212HZSSRL05</t>
  </si>
  <si>
    <t>FILIBERTO ESPINOZA CARMONA</t>
  </si>
  <si>
    <t>GAFH710721UVA</t>
  </si>
  <si>
    <t>GAFH710721HDGLLR04</t>
  </si>
  <si>
    <t>HORACIO GALINDO FLORES</t>
  </si>
  <si>
    <t>GOED890314A82</t>
  </si>
  <si>
    <t>GOED890314HZSNSV01</t>
  </si>
  <si>
    <t>DAVID GONZALEZ ESPARZA</t>
  </si>
  <si>
    <t>GOPC780717HBA</t>
  </si>
  <si>
    <t>GOPC780717HDGNRR05</t>
  </si>
  <si>
    <t>CARLOS URIEL GONZALEZ PEREZ</t>
  </si>
  <si>
    <t>HEAF5010283J2</t>
  </si>
  <si>
    <t>HEAF501028HCHRLL08</t>
  </si>
  <si>
    <t>FELIPE DE JESUS HERNANDEZ ALVARADO</t>
  </si>
  <si>
    <t>HELB740119BN6</t>
  </si>
  <si>
    <t>HELB740119MASRRL08</t>
  </si>
  <si>
    <t>BALBINA HERNANDEZ DE LARA</t>
  </si>
  <si>
    <t>LOMO810224SD2</t>
  </si>
  <si>
    <t>LOMO810224HZSPRL00</t>
  </si>
  <si>
    <t>OLIVER EDUARDO LOPEZ MARTINEZ</t>
  </si>
  <si>
    <t>MOCM740414BE5</t>
  </si>
  <si>
    <t>MOCM740414HZSRHG09</t>
  </si>
  <si>
    <t>MIGUEL ANGEL MORENO CHAVEZ</t>
  </si>
  <si>
    <t>OULV760430BQ0</t>
  </si>
  <si>
    <t>OULV760430HZSLNC02</t>
  </si>
  <si>
    <t>VICTOR MANUEL OLGUIN LONGORIA</t>
  </si>
  <si>
    <t>PEOJ700707M82</t>
  </si>
  <si>
    <t>PEOJ700707HZSRCL08</t>
  </si>
  <si>
    <t>JOEL PEREZ OCHOA</t>
  </si>
  <si>
    <t>PEAC550812QY1</t>
  </si>
  <si>
    <t>PEAC550812MNESLL00</t>
  </si>
  <si>
    <t>CLARA ELENA PESTANA ALPIZAR</t>
  </si>
  <si>
    <t>QULA630810H15</t>
  </si>
  <si>
    <t>QULA630810HVZNLL02</t>
  </si>
  <si>
    <t>JOSE ALFREDO QUINTERO LLANO</t>
  </si>
  <si>
    <t>RAEV690921887</t>
  </si>
  <si>
    <t>RAEV690921HNTMSC04</t>
  </si>
  <si>
    <t>VICTOR RAMIREZ ESPERICUETA</t>
  </si>
  <si>
    <t>RIHJ600807AA7</t>
  </si>
  <si>
    <t>RIHJ600807MZSVRS07</t>
  </si>
  <si>
    <t>MARIA DE JESUS RIVERA DE HARO</t>
  </si>
  <si>
    <t>ROGJ751105GFA</t>
  </si>
  <si>
    <t>ROGJ751105HCLDNV00</t>
  </si>
  <si>
    <t>JAVIER RODRIGUEZ GONZALEZ</t>
  </si>
  <si>
    <t>ROEC620627ED5</t>
  </si>
  <si>
    <t>ROEC620627HZSMSS03</t>
  </si>
  <si>
    <t>CESAR GILBERTO ROMAN ESTRADA</t>
  </si>
  <si>
    <t>SARD611211S34</t>
  </si>
  <si>
    <t>SARD611211MASLML09</t>
  </si>
  <si>
    <t>DELIA LETICIA SALAS RAMIREZ</t>
  </si>
  <si>
    <t>SALV660630PQ9</t>
  </si>
  <si>
    <t>SALV660630HZSLTC01</t>
  </si>
  <si>
    <t>VICTOR SALOMA LETECHIPIA</t>
  </si>
  <si>
    <t>SARC781002F34</t>
  </si>
  <si>
    <t>SARC781002MZSNDL06</t>
  </si>
  <si>
    <t>CLAUDIA LISET SANCHEZ RODRIGUEZ</t>
  </si>
  <si>
    <t>SACS801222774</t>
  </si>
  <si>
    <t>SACS801222MZSNSL01</t>
  </si>
  <si>
    <t>MARIA SOLEDAD SANTILLAN CASAS</t>
  </si>
  <si>
    <t>DOSM8401151N7</t>
  </si>
  <si>
    <t>DOSM840115HZSMLG03</t>
  </si>
  <si>
    <t>MIGUEL ANGEL DOMINGUEZ SALAZAR</t>
  </si>
  <si>
    <t>CARE520810UR3</t>
  </si>
  <si>
    <t>CARE520810MZSHMR03</t>
  </si>
  <si>
    <t>ERNESTINA CHAVEZ RAMOS</t>
  </si>
  <si>
    <t>HURS590325J14</t>
  </si>
  <si>
    <t>HURS590325MZSRML14</t>
  </si>
  <si>
    <t>SILVIA HUERTA ROMO</t>
  </si>
  <si>
    <t>CAHX761129545</t>
  </si>
  <si>
    <t>CAHX761129MCHHRC07</t>
  </si>
  <si>
    <t>XOCHITL IXCHEL CHAVIRA HERNANDEZ</t>
  </si>
  <si>
    <t>AUPE530714V18</t>
  </si>
  <si>
    <t>AUPE530714HNLGRN01</t>
  </si>
  <si>
    <t>ENRIQUE AGUIRRE PEREZ</t>
  </si>
  <si>
    <t>AALJ491021MG4</t>
  </si>
  <si>
    <t>AALJ491021HGTLNC12</t>
  </si>
  <si>
    <t>JOSE JACOBO ALCARAZ LUNA</t>
  </si>
  <si>
    <t>EOGC6605039T3</t>
  </si>
  <si>
    <t>EOGC660503MZSSLR16</t>
  </si>
  <si>
    <t>MA CRUZ ESCOBEDO GALVAN</t>
  </si>
  <si>
    <t>GADO680221896</t>
  </si>
  <si>
    <t>GADO680221HZSLMS08</t>
  </si>
  <si>
    <t>OSCAR GALLEGOS DOMINGUEZ</t>
  </si>
  <si>
    <t>GOJE651223R45</t>
  </si>
  <si>
    <t>GOJE651223HZSNMN09</t>
  </si>
  <si>
    <t>JOSE ENRIQUE GONZALEZ JIMENEZ</t>
  </si>
  <si>
    <t>GURD721027C18</t>
  </si>
  <si>
    <t>GURD721027MZSRSN06</t>
  </si>
  <si>
    <t>DIANA LILIA GURROLA RIOS</t>
  </si>
  <si>
    <t>GUVD600628536</t>
  </si>
  <si>
    <t>GUVD600628HZSRLV04</t>
  </si>
  <si>
    <t>JOSE DAVID GURROLA VALDEZ</t>
  </si>
  <si>
    <t>GUEF721105HS6</t>
  </si>
  <si>
    <t>GUEF721105HZSTNR06</t>
  </si>
  <si>
    <t>FRANCISCO JAVIER GUTIERREZ ENRIQUEZ</t>
  </si>
  <si>
    <t>HERL651021IIA</t>
  </si>
  <si>
    <t>HERL651021MZSRMS06</t>
  </si>
  <si>
    <t>MARIA LUISA HERNANDEZ RAMOS</t>
  </si>
  <si>
    <t>HETT660710KF7</t>
  </si>
  <si>
    <t>HETT660710MZSRRR09</t>
  </si>
  <si>
    <t>TERESA HERNANDEZ TRUJILLO</t>
  </si>
  <si>
    <t>JIFA580611Q3A</t>
  </si>
  <si>
    <t>JIFA580611HZSMLL04</t>
  </si>
  <si>
    <t>ALVARO JIMENEZ FLORES</t>
  </si>
  <si>
    <t>JUBR600922JL9</t>
  </si>
  <si>
    <t>JUBR600922HZSRRF05</t>
  </si>
  <si>
    <t>RAFAEL JUAREZ BARAJAS</t>
  </si>
  <si>
    <t>JUGE780527M62</t>
  </si>
  <si>
    <t>JUGE780527HZSRRS04</t>
  </si>
  <si>
    <t>ESTEBAN GERARDO JUAREZ GUERRERO</t>
  </si>
  <si>
    <t>LOUM7001303V7</t>
  </si>
  <si>
    <t>LOUM700130HZSZRN09</t>
  </si>
  <si>
    <t>MANUEL DE JESUS LOZANO URIBE</t>
  </si>
  <si>
    <t>MASJ641009TE4</t>
  </si>
  <si>
    <t>MASJ641009HZSRLS03</t>
  </si>
  <si>
    <t>JESUS SALVADOR MARTINEZ SOLIS</t>
  </si>
  <si>
    <t>MEBE721204CF7</t>
  </si>
  <si>
    <t>MEBE721204MZSZSV02</t>
  </si>
  <si>
    <t>EVA ANGELICA MEZA BUSTOS</t>
  </si>
  <si>
    <t>NUDB600915DQ5</t>
  </si>
  <si>
    <t>NUDB600915HZSXVN09</t>
  </si>
  <si>
    <t>BENITO RICARDO NUÑEZ DAVILA</t>
  </si>
  <si>
    <t>OORG690811CQ9</t>
  </si>
  <si>
    <t>OORG690811MZSCMD18</t>
  </si>
  <si>
    <t>MA GUADALUPE OCHOA ROMAN</t>
  </si>
  <si>
    <t>OEMJ610109D50</t>
  </si>
  <si>
    <t>OEMJ610109HDFLRL09</t>
  </si>
  <si>
    <t>JULIAN ALBERTO OLVERA MIRANDA</t>
  </si>
  <si>
    <t>PEMJ650913MX6</t>
  </si>
  <si>
    <t>PEMJ650913MZSRDS01</t>
  </si>
  <si>
    <t>MARIA DE JESUS PEREYRA MEDRANO</t>
  </si>
  <si>
    <t>RAHR611228Q86</t>
  </si>
  <si>
    <t>RAHR611228HZSMNB04</t>
  </si>
  <si>
    <t>RUBEN RAMIREZ HINOJOZA</t>
  </si>
  <si>
    <t>ROLA670729J20</t>
  </si>
  <si>
    <t>ROLA670729HZSBPL08</t>
  </si>
  <si>
    <t>ALBERTO ROBLES LOPEZ</t>
  </si>
  <si>
    <t>VASI630801DC4</t>
  </si>
  <si>
    <t>VASI630801HZSLGG01</t>
  </si>
  <si>
    <t>IGNACIO DE JESUS VALENCIA SEGURA</t>
  </si>
  <si>
    <t>VARL740215KJ3</t>
  </si>
  <si>
    <t>VARL740215HZSNDS08</t>
  </si>
  <si>
    <t>LUIS GERARDO VANEGAS RODRIGUEZ</t>
  </si>
  <si>
    <t>AIGC790623J18</t>
  </si>
  <si>
    <t>AIGC790623MZSLNN02</t>
  </si>
  <si>
    <t>MA. CONCEPCION ALVIZO GONZALEZ</t>
  </si>
  <si>
    <t>32DPT0003A</t>
  </si>
  <si>
    <t>CEOG770616DD4</t>
  </si>
  <si>
    <t>CEOG770616HZSRRL00</t>
  </si>
  <si>
    <t>GUILLERMO DANIEL CERVANTES ORDOÑEZ</t>
  </si>
  <si>
    <t>FILJ8608052VA</t>
  </si>
  <si>
    <t>FILJ860805HZSGPV08</t>
  </si>
  <si>
    <t>JAVIER FIGUEROA LOPEZ</t>
  </si>
  <si>
    <t>GAVE8703227G8</t>
  </si>
  <si>
    <t>GAVE870322HZSLLD06</t>
  </si>
  <si>
    <t>EDGAR GALICIA VALLE</t>
  </si>
  <si>
    <t>JUJY8301089H2</t>
  </si>
  <si>
    <t>JUJY830108MZSRRR00</t>
  </si>
  <si>
    <t>YURILIA JUAREZ JUAREZ</t>
  </si>
  <si>
    <t>LOLF791015729</t>
  </si>
  <si>
    <t>LOLF791015HNLPPL04</t>
  </si>
  <si>
    <t>JOSE FELIPE LOPEZ LOPEZ</t>
  </si>
  <si>
    <t>SACF690711US4</t>
  </si>
  <si>
    <t>SACF690711HZSLRL02</t>
  </si>
  <si>
    <t>FELIPE DE JESUS SALAS CORONADO</t>
  </si>
  <si>
    <t>COSL781210U46</t>
  </si>
  <si>
    <t>COSL781210HMNVGS13</t>
  </si>
  <si>
    <t>LUIS ELIEZER COVARRUBIAS SEGURA</t>
  </si>
  <si>
    <t>LOCJ760802UA2</t>
  </si>
  <si>
    <t>LOCJ760802HSRPRS02</t>
  </si>
  <si>
    <t>JESUS NAIN LOPEZ CORRAL</t>
  </si>
  <si>
    <t>TOCN8204137VA</t>
  </si>
  <si>
    <t>TOCN820413HZSRSX09</t>
  </si>
  <si>
    <t>NOE TORRES CASTILLO</t>
  </si>
  <si>
    <t>HEAB7803135H5</t>
  </si>
  <si>
    <t>HEAB780313MZSRST01</t>
  </si>
  <si>
    <t>BEATRIZ ALEJANDRA HERRERA ASCACIO</t>
  </si>
  <si>
    <t>RORO8602243X6</t>
  </si>
  <si>
    <t>RORO860224HZSSLL06</t>
  </si>
  <si>
    <t>OLLIN TLAOLI ROSALES DEL REAL</t>
  </si>
  <si>
    <t>RORV771218V42</t>
  </si>
  <si>
    <t>RORV771218HNLDYC04</t>
  </si>
  <si>
    <t>VICTOR MANUEL RODRIGUEZ REYNA</t>
  </si>
  <si>
    <t>CAMM720722SS1</t>
  </si>
  <si>
    <t>CAMM720722HDGMRG00</t>
  </si>
  <si>
    <t>MAGDALENO CAMACHO MARTINEZ</t>
  </si>
  <si>
    <t>RARA8501076Y7</t>
  </si>
  <si>
    <t>RARA850107MZSMDL00</t>
  </si>
  <si>
    <t>MARIA ALEJANDRA RAMIREZ RODRIGUEZ</t>
  </si>
  <si>
    <t>VIRH660804HM4</t>
  </si>
  <si>
    <t>VIRH660804HDGLDG01</t>
  </si>
  <si>
    <t>HUGO VILLAGRAN RUEDA</t>
  </si>
  <si>
    <t>MARS820323F78</t>
  </si>
  <si>
    <t>MARS820323MZSRBN24</t>
  </si>
  <si>
    <t>SANDRA JANET MARTINEZ ROBLES</t>
  </si>
  <si>
    <t>VISJ800928G4A</t>
  </si>
  <si>
    <t>VISJ800928MZSLNT07</t>
  </si>
  <si>
    <t>MARIA JETZABEL VILLAVICENCIO SANDOVAL</t>
  </si>
  <si>
    <t>REOA820703CZ9</t>
  </si>
  <si>
    <t>REOA820703MZSYRR03</t>
  </si>
  <si>
    <t>AURORA REYES OROZCO</t>
  </si>
  <si>
    <t>MORG870619RT5</t>
  </si>
  <si>
    <t>MORG890619HZSNMR02</t>
  </si>
  <si>
    <t>GERARDO MONTOYA RAMIREZ</t>
  </si>
  <si>
    <t>RARB560924H66</t>
  </si>
  <si>
    <t>RARB560924MDGMMS02</t>
  </si>
  <si>
    <t>BASILIA RAMÍREZ RAMÍREZ</t>
  </si>
  <si>
    <t>MACM820803CI1</t>
  </si>
  <si>
    <t>MACM820803HZSRRR01</t>
  </si>
  <si>
    <t>MARCO LIBORIO MARTINEZ CARDONA</t>
  </si>
  <si>
    <t>GOLH710320MX2</t>
  </si>
  <si>
    <t>GOLH710320HDFNPC00</t>
  </si>
  <si>
    <t>HÉCTOR ALEJANDRO GONZÁLEZ LÓPEZ</t>
  </si>
  <si>
    <t>RAQO880520429</t>
  </si>
  <si>
    <t>RAQO880520HCLNNS08</t>
  </si>
  <si>
    <t>OSVALDO RANGEL QUIÑONES</t>
  </si>
  <si>
    <t>HEHA8306018V2</t>
  </si>
  <si>
    <t>HEHA830601HZSRRL01</t>
  </si>
  <si>
    <t>ALFREDO ALEJANDRO HERNANDEZ HERNANDEZ</t>
  </si>
  <si>
    <t>ROVF6810013D1</t>
  </si>
  <si>
    <t>ROVF681001HZSDRR02</t>
  </si>
  <si>
    <t>FRANCISCO RODRIGUEZ VARELA</t>
  </si>
  <si>
    <t>DUMC830708PR3</t>
  </si>
  <si>
    <t>DUMC830708HZSRDH02</t>
  </si>
  <si>
    <t>CHRISTIAN JOSUÉ DURÓN MEDINA</t>
  </si>
  <si>
    <t>RACM650522NC7</t>
  </si>
  <si>
    <t>RACM650522HZSMRR04</t>
  </si>
  <si>
    <t>MARTIN RAMIREZ CORDERO</t>
  </si>
  <si>
    <t>FIGO820510RL3</t>
  </si>
  <si>
    <t>FIGO820510HZSRRM00</t>
  </si>
  <si>
    <t>OMAR JOSÉ GILBERTO FRIAS GARCÍA</t>
  </si>
  <si>
    <t>CASF860402KZ5</t>
  </si>
  <si>
    <t>CASF860402HZSHRL01</t>
  </si>
  <si>
    <t>FELIPE DE JESUS CHAVEZ SERRANO</t>
  </si>
  <si>
    <t>DABL631226CU9</t>
  </si>
  <si>
    <t>DABL631226MZSVLR04</t>
  </si>
  <si>
    <t>LAURA ELENA DÁVALOS BELTRÁN</t>
  </si>
  <si>
    <t>CIFR891207VB7</t>
  </si>
  <si>
    <t>CIFR891207HZSHLL08</t>
  </si>
  <si>
    <t>RAUL JUAN MANUEL CHIHUAHUA FLORES</t>
  </si>
  <si>
    <t>MECH890822630</t>
  </si>
  <si>
    <t>MECH890822MZSNHR05</t>
  </si>
  <si>
    <t>HORTENCIA IMELDA MÉNDEZ CHÁVEZ</t>
  </si>
  <si>
    <t>AAMJ700923C52</t>
  </si>
  <si>
    <t>AAMJ700923HZSDRS03</t>
  </si>
  <si>
    <t>JESUS ALBERTO ADAME MERCADO</t>
  </si>
  <si>
    <t>AUMB790405D49</t>
  </si>
  <si>
    <t>AUMB790405MZSGCL09</t>
  </si>
  <si>
    <t>BELARMINA AGÜERO MACIAS</t>
  </si>
  <si>
    <t>JABC550607N85</t>
  </si>
  <si>
    <t>JABC550607MZSCRL01</t>
  </si>
  <si>
    <t>CELIA JACOBO BRIONES</t>
  </si>
  <si>
    <t>LOPC820916ES4</t>
  </si>
  <si>
    <t>LOPC820916MZSPXL09</t>
  </si>
  <si>
    <t>CLAUDIA IVETH LÓPEZ PIÑON</t>
  </si>
  <si>
    <t>SOLL671126PQ1</t>
  </si>
  <si>
    <t>SOLL671126MZSLBR05</t>
  </si>
  <si>
    <t>MA. DE LOURDES SOLIS LOBATOS</t>
  </si>
  <si>
    <t>AIAC5807231Y3</t>
  </si>
  <si>
    <t>AIAC580723HZSRYS07</t>
  </si>
  <si>
    <t>CESAR ARIAS AYALA</t>
  </si>
  <si>
    <t>ROCJ800403B65</t>
  </si>
  <si>
    <t>ROCJ800403HZSDRS05</t>
  </si>
  <si>
    <t>JESUS RODRIGUEZ CARLOS</t>
  </si>
  <si>
    <t>SEPM8308037JA</t>
  </si>
  <si>
    <t>SEPM830803MTSGDR02</t>
  </si>
  <si>
    <t>MARGARITA SEGURA PEDRAZA</t>
  </si>
  <si>
    <t>MEZJ730323DC2</t>
  </si>
  <si>
    <t>MEZJ730323MZSNPS00</t>
  </si>
  <si>
    <t>JOSEFINA MENDEZ ZAPATA</t>
  </si>
  <si>
    <t>CEMJ8701303T5</t>
  </si>
  <si>
    <t>CEMJ870130HZSRRR07</t>
  </si>
  <si>
    <t>JORGE ALBERTO CERVANTES MIRANDA</t>
  </si>
  <si>
    <t>DETA940314IN4</t>
  </si>
  <si>
    <t>DETA940314MZSLRR08</t>
  </si>
  <si>
    <t>ARACELI DELGADO TRONCOSO</t>
  </si>
  <si>
    <t>MOAJ840204FD0</t>
  </si>
  <si>
    <t>MOAJ840204HZSRLS17</t>
  </si>
  <si>
    <t>JESUS EMMANUEL MORENO ALVARADO</t>
  </si>
  <si>
    <t>MAMJ940713J94</t>
  </si>
  <si>
    <t>MAMJ940713HCLCRN08</t>
  </si>
  <si>
    <t>JUAN FRANCISCO MACIAS MARTINEZ</t>
  </si>
  <si>
    <t>NUCJ980701Q19</t>
  </si>
  <si>
    <t>NUCJ980701HZSXRN03</t>
  </si>
  <si>
    <t>JUAN JOSÉ NUÑEZ CARRANZA</t>
  </si>
  <si>
    <t>SALH720427F48</t>
  </si>
  <si>
    <t>SALH720427MCLNNL00</t>
  </si>
  <si>
    <t>HILDA GABRIELA SANCHEZ LINARES</t>
  </si>
  <si>
    <t>NULK881021U87</t>
  </si>
  <si>
    <t>NULK881021MZSXNR08</t>
  </si>
  <si>
    <t>KAREN PATRICIA NÚÑEZ LUNA</t>
  </si>
  <si>
    <t>ROBA9511024S3</t>
  </si>
  <si>
    <t>RXBA951102MZSDRB08</t>
  </si>
  <si>
    <t>ABIGAÍL  RODRÍGUEZ  BARRIOS</t>
  </si>
  <si>
    <t>BAGI730731P61</t>
  </si>
  <si>
    <t>BAGI730731HZSRRG01</t>
  </si>
  <si>
    <t>IGNACIO BARRIOS GURROLA</t>
  </si>
  <si>
    <t>MABR750829EH9</t>
  </si>
  <si>
    <t>MABR750829MZSRRS05</t>
  </si>
  <si>
    <t>ROSALBA MARTÍNEZ BERUMEN</t>
  </si>
  <si>
    <t>MOZP830228LP0</t>
  </si>
  <si>
    <t>MOZP830228HZSRVD09</t>
  </si>
  <si>
    <t>PEDRO ANTONIO MORALES ZAVALA</t>
  </si>
  <si>
    <t>SAQD811207KRA</t>
  </si>
  <si>
    <t>SAQD811207MZSCVR05</t>
  </si>
  <si>
    <t>DORA BEATRIZ SAUCEDO QUEVEDO</t>
  </si>
  <si>
    <t>EOGJ510710QEA</t>
  </si>
  <si>
    <t>EOGJ510710HZSSZN02</t>
  </si>
  <si>
    <t>JUAN MANUEL ESCOBEDO GUZMAN</t>
  </si>
  <si>
    <t>GACG9210184C6</t>
  </si>
  <si>
    <t>GACG921018MZSRMD05</t>
  </si>
  <si>
    <t>GUADALUPE GARCIA CAMACHO</t>
  </si>
  <si>
    <t>ROHG951219JM5</t>
  </si>
  <si>
    <t>ROHG951219MZSDRD05</t>
  </si>
  <si>
    <t>MARIA GUADALUPE RODRIGUEZ HERNANDEZ</t>
  </si>
  <si>
    <t>QUCD9204098E5</t>
  </si>
  <si>
    <t>QUCD920409HZSRRV03</t>
  </si>
  <si>
    <t>DAVID QUIRINO CORDOVA</t>
  </si>
  <si>
    <t>COMM9806179V9</t>
  </si>
  <si>
    <t>COMM980617HZSNRR05</t>
  </si>
  <si>
    <t>MAURICIO DE JESUS  CONTRERAS MARTINEZ</t>
  </si>
  <si>
    <t>ROGV800422MF5</t>
  </si>
  <si>
    <t>ROGV800422MZSDRR08</t>
  </si>
  <si>
    <t>VIRGINIA RODRIGUEZ GUERRERO</t>
  </si>
  <si>
    <t>CAJM770905721</t>
  </si>
  <si>
    <t>CAJM770905HZSRMN16</t>
  </si>
  <si>
    <t>MANUEL EDUARDO CARRILLO JIMENEZ</t>
  </si>
  <si>
    <t>TEPG840814IE6</t>
  </si>
  <si>
    <t>TEPG840814MZSNDB06</t>
  </si>
  <si>
    <t>GABRIELA TENIENTE PADILLA</t>
  </si>
  <si>
    <t>CAJN760922JZ7</t>
  </si>
  <si>
    <t>CAJN760922MZSRRR04</t>
  </si>
  <si>
    <t>NORMA ELENA CARRILLO JUAREZ</t>
  </si>
  <si>
    <t>RILC960327TC2</t>
  </si>
  <si>
    <t>RILC960327MZSXPY03</t>
  </si>
  <si>
    <t>CYNTHIA YEDID DEL RIO LOPEZ</t>
  </si>
  <si>
    <t>GUVJ890503UM7</t>
  </si>
  <si>
    <t>GUVJ890503HZSRNS06</t>
  </si>
  <si>
    <t>JESUS CARLOS GUERRERO VANEGAS</t>
  </si>
  <si>
    <t>FOGL8408186W1</t>
  </si>
  <si>
    <t>FOGL840818HZSLTS06</t>
  </si>
  <si>
    <t>LUIS FERNANDO FLORES GAETA</t>
  </si>
  <si>
    <t>FOSJ780103P80</t>
  </si>
  <si>
    <t>FOSJ780103HZSLLN06</t>
  </si>
  <si>
    <t>JUAN CARLOS FLORES SOLIS</t>
  </si>
  <si>
    <t>ZAMN950506J49</t>
  </si>
  <si>
    <t>ZAMN950506HZSMJT07</t>
  </si>
  <si>
    <t>NETZER ZAMUDIO MEJIA</t>
  </si>
  <si>
    <t>DEAR720618HW5</t>
  </si>
  <si>
    <t>DEAR720618HZSLRC01</t>
  </si>
  <si>
    <t>RICARDO DELGADO ARRIAGA</t>
  </si>
  <si>
    <t>RADR7806177P1</t>
  </si>
  <si>
    <t>RADR780617HZSMZG03</t>
  </si>
  <si>
    <t>ROGELIO RAMIREZ DIAZ</t>
  </si>
  <si>
    <t>SUCM9701016MA</t>
  </si>
  <si>
    <t>SUCM970101HZSRSR00</t>
  </si>
  <si>
    <t>MARCOS SUAREZ CASTAÑON</t>
  </si>
  <si>
    <t>SAVL891016Q19</t>
  </si>
  <si>
    <t>SAVL891016HZSNZN06</t>
  </si>
  <si>
    <t>LEONARDO ALBERTO SANDOVAL VAZQUEZ</t>
  </si>
  <si>
    <t>IACA8008118M9</t>
  </si>
  <si>
    <t>IACA800811HZSBND07</t>
  </si>
  <si>
    <t>ADAN IBARRA CONTRERAS</t>
  </si>
  <si>
    <t>GAMI870809CX1</t>
  </si>
  <si>
    <t>GAMI870809HZSRDG06</t>
  </si>
  <si>
    <t>IGNACIO GARCIA MEDRANO</t>
  </si>
  <si>
    <t>RADD7310071K2</t>
  </si>
  <si>
    <t>RADD731007HZSMZN06</t>
  </si>
  <si>
    <t>DANIEL ISAAC RAMIREZ DIAZ</t>
  </si>
  <si>
    <t>ROLF700205LK0</t>
  </si>
  <si>
    <t>ROLF700205HDFSNL08</t>
  </si>
  <si>
    <t>FELIPE ROSAS LUNA</t>
  </si>
  <si>
    <t>CARH810312TQ3</t>
  </si>
  <si>
    <t>CARH810312HZSSDR02</t>
  </si>
  <si>
    <t>HERIBERTO CASAS RODRIGUEZ</t>
  </si>
  <si>
    <t>COMA951122SVA</t>
  </si>
  <si>
    <t>COMA951122MZSRRL08</t>
  </si>
  <si>
    <t>ALMA CECILIA CORTEZ MARTINEZ</t>
  </si>
  <si>
    <t>FOVT721221BD2</t>
  </si>
  <si>
    <t>FOVT721221MDFLRN03</t>
  </si>
  <si>
    <t>TANIA CYNTHIA FLORES VARGAS</t>
  </si>
  <si>
    <t>CARJ670619899</t>
  </si>
  <si>
    <t>CARJ670619MZSLSL03</t>
  </si>
  <si>
    <t>JULIA  CALVILLO ROSALES</t>
  </si>
  <si>
    <t>20215</t>
  </si>
  <si>
    <t>8.0</t>
  </si>
  <si>
    <t>A03202</t>
  </si>
  <si>
    <t>00.0</t>
  </si>
  <si>
    <t>6781</t>
  </si>
  <si>
    <t>2</t>
  </si>
  <si>
    <t>20210701</t>
  </si>
  <si>
    <t>20210930</t>
  </si>
  <si>
    <t>10203</t>
  </si>
  <si>
    <t>CF19201</t>
  </si>
  <si>
    <t>6802</t>
  </si>
  <si>
    <t>10213</t>
  </si>
  <si>
    <t>S01202</t>
  </si>
  <si>
    <t>6793</t>
  </si>
  <si>
    <t>10205</t>
  </si>
  <si>
    <t>T08201</t>
  </si>
  <si>
    <t>11461</t>
  </si>
  <si>
    <t>20401</t>
  </si>
  <si>
    <t>CF33204</t>
  </si>
  <si>
    <t>6800</t>
  </si>
  <si>
    <t>20109</t>
  </si>
  <si>
    <t>CF33206</t>
  </si>
  <si>
    <t>14526</t>
  </si>
  <si>
    <t>6778</t>
  </si>
  <si>
    <t>6822</t>
  </si>
  <si>
    <t>20202</t>
  </si>
  <si>
    <t>CF18203</t>
  </si>
  <si>
    <t>6810</t>
  </si>
  <si>
    <t>6817</t>
  </si>
  <si>
    <t>6783</t>
  </si>
  <si>
    <t>10202</t>
  </si>
  <si>
    <t>CF21202</t>
  </si>
  <si>
    <t>6820</t>
  </si>
  <si>
    <t>13606</t>
  </si>
  <si>
    <t>120</t>
  </si>
  <si>
    <t>6808</t>
  </si>
  <si>
    <t>14527</t>
  </si>
  <si>
    <t>13609</t>
  </si>
  <si>
    <t>13464</t>
  </si>
  <si>
    <t>6849</t>
  </si>
  <si>
    <t>6844</t>
  </si>
  <si>
    <t>D00011</t>
  </si>
  <si>
    <t>14691</t>
  </si>
  <si>
    <t>6839</t>
  </si>
  <si>
    <t>CF33203</t>
  </si>
  <si>
    <t>6838</t>
  </si>
  <si>
    <t>14525</t>
  </si>
  <si>
    <t>6852</t>
  </si>
  <si>
    <t>CF04201</t>
  </si>
  <si>
    <t>6825</t>
  </si>
  <si>
    <t>6835</t>
  </si>
  <si>
    <t>13463</t>
  </si>
  <si>
    <t>6841</t>
  </si>
  <si>
    <t>13608</t>
  </si>
  <si>
    <t>6826</t>
  </si>
  <si>
    <t>6830</t>
  </si>
  <si>
    <t>30102</t>
  </si>
  <si>
    <t>0.0</t>
  </si>
  <si>
    <t>DF001</t>
  </si>
  <si>
    <t>3</t>
  </si>
  <si>
    <t>DF002</t>
  </si>
  <si>
    <t>DF003</t>
  </si>
  <si>
    <t>DF004</t>
  </si>
  <si>
    <t>DF005</t>
  </si>
  <si>
    <t>DF006</t>
  </si>
  <si>
    <t>L5XCBI</t>
  </si>
  <si>
    <t>DF007</t>
  </si>
  <si>
    <t>DF010</t>
  </si>
  <si>
    <t>DF012</t>
  </si>
  <si>
    <t>L5XATEC</t>
  </si>
  <si>
    <t>DF013</t>
  </si>
  <si>
    <t>DF014</t>
  </si>
  <si>
    <t>DF015</t>
  </si>
  <si>
    <t>DF016</t>
  </si>
  <si>
    <t>DF021</t>
  </si>
  <si>
    <t>DF024</t>
  </si>
  <si>
    <t>DF025</t>
  </si>
  <si>
    <t>DF026</t>
  </si>
  <si>
    <t>DF027</t>
  </si>
  <si>
    <t>DF028</t>
  </si>
  <si>
    <t>DF029</t>
  </si>
  <si>
    <t>DF031</t>
  </si>
  <si>
    <t>DF032</t>
  </si>
  <si>
    <t>DF033</t>
  </si>
  <si>
    <t>DF034</t>
  </si>
  <si>
    <t>DF035</t>
  </si>
  <si>
    <t>DF036</t>
  </si>
  <si>
    <t>DF037</t>
  </si>
  <si>
    <t>DF040</t>
  </si>
  <si>
    <t>DF041</t>
  </si>
  <si>
    <t>DF042</t>
  </si>
  <si>
    <t>DF043</t>
  </si>
  <si>
    <t>DF049</t>
  </si>
  <si>
    <t>DF050</t>
  </si>
  <si>
    <t>DF052</t>
  </si>
  <si>
    <t>DF054</t>
  </si>
  <si>
    <t>DF055</t>
  </si>
  <si>
    <t>DF057</t>
  </si>
  <si>
    <t>DF058</t>
  </si>
  <si>
    <t>DF059</t>
  </si>
  <si>
    <t>DF061</t>
  </si>
  <si>
    <t>DF062</t>
  </si>
  <si>
    <t>DF064</t>
  </si>
  <si>
    <t>DF065</t>
  </si>
  <si>
    <t>DF066</t>
  </si>
  <si>
    <t>DF069</t>
  </si>
  <si>
    <t>DF070</t>
  </si>
  <si>
    <t>DF071</t>
  </si>
  <si>
    <t>DF072</t>
  </si>
  <si>
    <t>DF073</t>
  </si>
  <si>
    <t>DF074</t>
  </si>
  <si>
    <t>DF076</t>
  </si>
  <si>
    <t>DF077</t>
  </si>
  <si>
    <t>DF078</t>
  </si>
  <si>
    <t>DF079</t>
  </si>
  <si>
    <t>DF080</t>
  </si>
  <si>
    <t>DF081</t>
  </si>
  <si>
    <t>DF084</t>
  </si>
  <si>
    <t>DF086</t>
  </si>
  <si>
    <t>DF088</t>
  </si>
  <si>
    <t>DF091</t>
  </si>
  <si>
    <t>DF092</t>
  </si>
  <si>
    <t>DF093</t>
  </si>
  <si>
    <t>DF103</t>
  </si>
  <si>
    <t>DF106</t>
  </si>
  <si>
    <t>DF108</t>
  </si>
  <si>
    <t>DF110</t>
  </si>
  <si>
    <t>DF201</t>
  </si>
  <si>
    <t>DF111</t>
  </si>
  <si>
    <t>AT004</t>
  </si>
  <si>
    <t>AE004-10</t>
  </si>
  <si>
    <t>6828</t>
  </si>
  <si>
    <t>DF099</t>
  </si>
  <si>
    <t>DF200</t>
  </si>
  <si>
    <t>6795</t>
  </si>
  <si>
    <t>DF0115</t>
  </si>
  <si>
    <t>DF0120</t>
  </si>
  <si>
    <t>AE004-12</t>
  </si>
  <si>
    <t>20214</t>
  </si>
  <si>
    <t>AT009</t>
  </si>
  <si>
    <t>AE009-10</t>
  </si>
  <si>
    <t>14692</t>
  </si>
  <si>
    <t>AT002</t>
  </si>
  <si>
    <t>AT002-3</t>
  </si>
  <si>
    <t>6845</t>
  </si>
  <si>
    <t>6847</t>
  </si>
  <si>
    <t>13607</t>
  </si>
  <si>
    <t>6815</t>
  </si>
  <si>
    <t>6811</t>
  </si>
  <si>
    <t>6813</t>
  </si>
  <si>
    <t>6798</t>
  </si>
  <si>
    <t>6842</t>
  </si>
  <si>
    <t>6809</t>
  </si>
  <si>
    <t>14524</t>
  </si>
  <si>
    <t>AE009-9</t>
  </si>
  <si>
    <t>AE004-6</t>
  </si>
  <si>
    <t>AE004-7</t>
  </si>
  <si>
    <t>AT010</t>
  </si>
  <si>
    <t>AE010-1</t>
  </si>
  <si>
    <t>AE009-1</t>
  </si>
  <si>
    <t>AE007</t>
  </si>
  <si>
    <t>AE007-5</t>
  </si>
  <si>
    <t>AE007-3</t>
  </si>
  <si>
    <t>AE004-9</t>
  </si>
  <si>
    <t>DF203</t>
  </si>
  <si>
    <t>DF206</t>
  </si>
  <si>
    <t>DF204</t>
  </si>
  <si>
    <t>DF212F</t>
  </si>
  <si>
    <t>DF125</t>
  </si>
  <si>
    <t>DF127</t>
  </si>
  <si>
    <t>DF132</t>
  </si>
  <si>
    <t>AE001</t>
  </si>
  <si>
    <t>AE001-1</t>
  </si>
  <si>
    <t>S01201</t>
  </si>
  <si>
    <t>6850</t>
  </si>
  <si>
    <t>6797</t>
  </si>
  <si>
    <t>DF136</t>
  </si>
  <si>
    <t>DF047</t>
  </si>
  <si>
    <t>40401</t>
  </si>
  <si>
    <t>D004</t>
  </si>
  <si>
    <t>12644</t>
  </si>
  <si>
    <t>4</t>
  </si>
  <si>
    <t>6846</t>
  </si>
  <si>
    <t>DF116</t>
  </si>
  <si>
    <t>DF118</t>
  </si>
  <si>
    <t>AE009-8</t>
  </si>
  <si>
    <t>20402</t>
  </si>
  <si>
    <t>CF18201</t>
  </si>
  <si>
    <t>6831</t>
  </si>
  <si>
    <t>13462</t>
  </si>
  <si>
    <t>6819</t>
  </si>
  <si>
    <t>6801</t>
  </si>
  <si>
    <t>DF0114</t>
  </si>
  <si>
    <t>DF138</t>
  </si>
  <si>
    <t>DF139</t>
  </si>
  <si>
    <t>DF140</t>
  </si>
  <si>
    <t>DF141</t>
  </si>
  <si>
    <t>6832</t>
  </si>
  <si>
    <t>11952</t>
  </si>
  <si>
    <t>DF056</t>
  </si>
  <si>
    <t>DF0113</t>
  </si>
  <si>
    <t>AE013</t>
  </si>
  <si>
    <t>13465</t>
  </si>
  <si>
    <t>12608</t>
  </si>
  <si>
    <t>DF0100</t>
  </si>
  <si>
    <t>DF131</t>
  </si>
  <si>
    <t>DF053</t>
  </si>
  <si>
    <t>JIRS720903LN5</t>
  </si>
  <si>
    <t>JIRS720903MZSMDS08</t>
  </si>
  <si>
    <t>SUSANA JIMENEZ  RODRIGUEZ</t>
  </si>
  <si>
    <t>AT003</t>
  </si>
  <si>
    <t>AE003-13</t>
  </si>
  <si>
    <t>I</t>
  </si>
  <si>
    <t>57</t>
  </si>
  <si>
    <t>II</t>
  </si>
  <si>
    <t>202004</t>
  </si>
  <si>
    <t>99999</t>
  </si>
  <si>
    <t>58</t>
  </si>
  <si>
    <t>202117</t>
  </si>
  <si>
    <t>IV</t>
  </si>
  <si>
    <t>31</t>
  </si>
  <si>
    <t>15</t>
  </si>
  <si>
    <t>202113</t>
  </si>
  <si>
    <t>21</t>
  </si>
  <si>
    <t>20</t>
  </si>
  <si>
    <t>BACHILLERATO TÉCNICO</t>
  </si>
  <si>
    <t>SECRETARÍA "C"</t>
  </si>
  <si>
    <t>III</t>
  </si>
  <si>
    <t>P</t>
  </si>
  <si>
    <t>AE SECRETARIA C</t>
  </si>
  <si>
    <t>59</t>
  </si>
  <si>
    <t>AE JEFE DE PROYECTO</t>
  </si>
  <si>
    <t>51</t>
  </si>
  <si>
    <t>AE DIRECTOR DE PLANTEL</t>
  </si>
  <si>
    <t>61</t>
  </si>
  <si>
    <t>AE  ASISTENTE ESCOLAR Y SOCIAL</t>
  </si>
  <si>
    <t>AE  AUXILIAR DE SERVICIOS BASICOS</t>
  </si>
  <si>
    <t>54</t>
  </si>
  <si>
    <t>AE SUBJEFE TÉCNICO ESPECIALISTA</t>
  </si>
  <si>
    <t>56</t>
  </si>
  <si>
    <t>AE TÉCNICO FINANCIERO</t>
  </si>
  <si>
    <t>62</t>
  </si>
  <si>
    <t>SECRETARIA "B"</t>
  </si>
  <si>
    <t>07</t>
  </si>
  <si>
    <t>AUXILIAR DE SEGURIDAD</t>
  </si>
  <si>
    <t>02</t>
  </si>
  <si>
    <t>SUPERVISOR DE MANTENIMIENTO</t>
  </si>
  <si>
    <t>09</t>
  </si>
  <si>
    <t>TUTOR ESCOLAR</t>
  </si>
  <si>
    <t>06</t>
  </si>
  <si>
    <t>ASISTENTE ESCOLAR Y SOCIAL</t>
  </si>
  <si>
    <t>TÉCNICO FINANCIERO</t>
  </si>
  <si>
    <t>SUBJEFE TÉCNICO ESPECIALISTA</t>
  </si>
  <si>
    <t>13</t>
  </si>
  <si>
    <t>8</t>
  </si>
  <si>
    <t>JEFE DE PROYECTO</t>
  </si>
  <si>
    <t>TÉCNICO BIBLIOTECARIO</t>
  </si>
  <si>
    <t>COORDINADOR EJECUTIVO II</t>
  </si>
  <si>
    <t>DIRECTOR DE PLANTEL "B" Y "C" II</t>
  </si>
  <si>
    <t>27</t>
  </si>
  <si>
    <t>TECNICO INSTRUCTOR "A"</t>
  </si>
  <si>
    <t>H</t>
  </si>
  <si>
    <t>5920.0</t>
  </si>
  <si>
    <t>PROFESOR INSTRUCTOR "C"</t>
  </si>
  <si>
    <t>12012.0</t>
  </si>
  <si>
    <t>33</t>
  </si>
  <si>
    <t>TECNICO CB I</t>
  </si>
  <si>
    <t>8053.0</t>
  </si>
  <si>
    <t>TECNICO CB  II</t>
  </si>
  <si>
    <t>14934.0</t>
  </si>
  <si>
    <t>25</t>
  </si>
  <si>
    <t>ASISTENTE DE SERVICIOS BÁSICOS</t>
  </si>
  <si>
    <t>AUXILIAR DE SERVICIOS GENERALES</t>
  </si>
  <si>
    <t>04</t>
  </si>
  <si>
    <t>11</t>
  </si>
  <si>
    <t>TÉCNICO EN GRAFICACIÓN</t>
  </si>
  <si>
    <t>08</t>
  </si>
  <si>
    <t>202118</t>
  </si>
  <si>
    <t>999999</t>
  </si>
  <si>
    <t>40.0</t>
  </si>
  <si>
    <t>20.0</t>
  </si>
  <si>
    <t>D</t>
  </si>
  <si>
    <t>F</t>
  </si>
  <si>
    <t>D1</t>
  </si>
  <si>
    <t>2846</t>
  </si>
  <si>
    <t>DESC. POR PAGO DOBLE</t>
  </si>
  <si>
    <t>99999999</t>
  </si>
  <si>
    <t>6261</t>
  </si>
  <si>
    <t>DESCUENTO PLAN DIFERENTE</t>
  </si>
  <si>
    <t>6252</t>
  </si>
  <si>
    <t>SEG.INVALIDEZ Y VIDA</t>
  </si>
  <si>
    <t>1131-01</t>
  </si>
  <si>
    <t>6253</t>
  </si>
  <si>
    <t>S.SOCIALES Y CULT.</t>
  </si>
  <si>
    <t>6254</t>
  </si>
  <si>
    <t>S.RET.CESANTIA AVZDA.</t>
  </si>
  <si>
    <t>2737</t>
  </si>
  <si>
    <t>SEGURO IND. METLIFE</t>
  </si>
  <si>
    <t>CREDITO FONACOT.</t>
  </si>
  <si>
    <t>6255</t>
  </si>
  <si>
    <t>RETENCION IMSS.</t>
  </si>
  <si>
    <t>8523</t>
  </si>
  <si>
    <t>CUOTA SINDICAL DOCENTES.</t>
  </si>
  <si>
    <t>8095</t>
  </si>
  <si>
    <t>CRED. INFONAVIT</t>
  </si>
  <si>
    <t>DESCUENTO IMSS AE</t>
  </si>
  <si>
    <t>E</t>
  </si>
  <si>
    <t>CRED. INFONAVIT AE</t>
  </si>
  <si>
    <t>CUOTA SINDICAL DOC. EST..</t>
  </si>
  <si>
    <t>6264</t>
  </si>
  <si>
    <t>DESC.COMP.GASTOS</t>
  </si>
  <si>
    <t>6266</t>
  </si>
  <si>
    <t>KAPITAL FINANCIERA A.F.</t>
  </si>
  <si>
    <t>2912</t>
  </si>
  <si>
    <t>AHORRO SOLIDARIO CTA IND</t>
  </si>
  <si>
    <t>S.RET.CES. AVZDA. A.E.</t>
  </si>
  <si>
    <t>CESANTIA AVANZADA DOCENTE</t>
  </si>
  <si>
    <t>1927</t>
  </si>
  <si>
    <t>SEGURO DE DAÑOS FOVISSSTE</t>
  </si>
  <si>
    <t>6250</t>
  </si>
  <si>
    <t>SEG.SALUD T.ACTIVO</t>
  </si>
  <si>
    <t>6251</t>
  </si>
  <si>
    <t>SEG.SALUD T.PENSIONADO</t>
  </si>
  <si>
    <t>CRED. HIP. CRECIENTE</t>
  </si>
  <si>
    <t>8135</t>
  </si>
  <si>
    <t>PRESTAMO ISSSTE</t>
  </si>
  <si>
    <t>CUOTA SINDICAL ADMTVO.</t>
  </si>
  <si>
    <t>6262</t>
  </si>
  <si>
    <t>DESCTO PLAN DIF ADMVO</t>
  </si>
  <si>
    <t>2920</t>
  </si>
  <si>
    <t>SEGURO DE RETIRO</t>
  </si>
  <si>
    <t>2735</t>
  </si>
  <si>
    <t>SEGURO DE VIDA METLIFE.</t>
  </si>
  <si>
    <t>SEGURO IND. GNP</t>
  </si>
  <si>
    <t>SEGURO IND. GNP DOCENTE</t>
  </si>
  <si>
    <t>DESC. CRED. INFONAVIT</t>
  </si>
  <si>
    <t>SEGURO DE VIDA THONA</t>
  </si>
  <si>
    <t>5710</t>
  </si>
  <si>
    <t>DESC. ANTICIPO DE SUELDO</t>
  </si>
  <si>
    <t>DESC.  ANTICIPO DE SUELDO DOC</t>
  </si>
  <si>
    <t>P3</t>
  </si>
  <si>
    <t>3623</t>
  </si>
  <si>
    <t>PRIMA VAC. DOC. FIN</t>
  </si>
  <si>
    <t>1321-15</t>
  </si>
  <si>
    <t>2600</t>
  </si>
  <si>
    <t>PUNTUALIDAD Y ASISTENCIA.</t>
  </si>
  <si>
    <t>2800</t>
  </si>
  <si>
    <t>DESPENSA DOCENTE.</t>
  </si>
  <si>
    <t>1541-43</t>
  </si>
  <si>
    <t>1004</t>
  </si>
  <si>
    <t>SALARIO A.E. EST.</t>
  </si>
  <si>
    <t>1131-04</t>
  </si>
  <si>
    <t>HRS. NO IMPART. F</t>
  </si>
  <si>
    <t>COMPENSACION DE ANT.</t>
  </si>
  <si>
    <t>1311</t>
  </si>
  <si>
    <t>HRS. BASE F.</t>
  </si>
  <si>
    <t>1131-02</t>
  </si>
  <si>
    <t>HRS. TIEMPO DET. F.</t>
  </si>
  <si>
    <t>HRS. BASE E.</t>
  </si>
  <si>
    <t>1131-03</t>
  </si>
  <si>
    <t>2680</t>
  </si>
  <si>
    <t>ANTEOJOS DOCENTE</t>
  </si>
  <si>
    <t>1541-40</t>
  </si>
  <si>
    <t>1020</t>
  </si>
  <si>
    <t>GASTOS FUNERARIOS</t>
  </si>
  <si>
    <t>1593-71</t>
  </si>
  <si>
    <t>1006</t>
  </si>
  <si>
    <t>COMP COMSION</t>
  </si>
  <si>
    <t>PAGO POR DEFUNCION</t>
  </si>
  <si>
    <t>2625</t>
  </si>
  <si>
    <t>UTILES ESCOLARES DOCENTE</t>
  </si>
  <si>
    <t>1541-53</t>
  </si>
  <si>
    <t>2553</t>
  </si>
  <si>
    <t>DIAS ECONOMICOS DOCENTE</t>
  </si>
  <si>
    <t>1541-51</t>
  </si>
  <si>
    <t>1011</t>
  </si>
  <si>
    <t>ASESORIA COMPLEMENT. DOC.</t>
  </si>
  <si>
    <t>1222-11</t>
  </si>
  <si>
    <t>1009</t>
  </si>
  <si>
    <t>ESTIMULO AL DESEMP. DOC. I.F.</t>
  </si>
  <si>
    <t>1712-78</t>
  </si>
  <si>
    <t>APOYO UTILES ESCOLARES</t>
  </si>
  <si>
    <t>DESPENSA MANDOS MEDIOS</t>
  </si>
  <si>
    <t>HRS, NO IMP. TIEM. DETER FED</t>
  </si>
  <si>
    <t>ESTIMULO DESEMPEÑO A.T.</t>
  </si>
  <si>
    <t>1712-81</t>
  </si>
  <si>
    <t>SALARIO A.E.</t>
  </si>
  <si>
    <t>DIAS NO TRABAJADOS A.E.</t>
  </si>
  <si>
    <t>ESTIM. PUNT. DOC. (IE)</t>
  </si>
  <si>
    <t>1712-79</t>
  </si>
  <si>
    <t>SALARIO BASE ADMTVO.</t>
  </si>
  <si>
    <t>1602</t>
  </si>
  <si>
    <t>DESARROLLO Y CAPACITACIÓN</t>
  </si>
  <si>
    <t>2517</t>
  </si>
  <si>
    <t>ESTIMULO POR PRODUCTIVIDAD</t>
  </si>
  <si>
    <t>2518</t>
  </si>
  <si>
    <t>COMPENSACION GARANTIZADA</t>
  </si>
  <si>
    <t>2655</t>
  </si>
  <si>
    <t>APARATOS ORTOPEDICOS</t>
  </si>
  <si>
    <t>2766</t>
  </si>
  <si>
    <t>PRIMA DE ANTIGÜEDAD</t>
  </si>
  <si>
    <t>DESPENSA</t>
  </si>
  <si>
    <t>2805</t>
  </si>
  <si>
    <t>PREVISION SOCIAL MULT.</t>
  </si>
  <si>
    <t>2850</t>
  </si>
  <si>
    <t>CONDICIONES INSALUBRES</t>
  </si>
  <si>
    <t>DIAS NO TRABAJADOS ADMTVO.</t>
  </si>
  <si>
    <t>ANTEOJOS O LENTES DE CONTACTO</t>
  </si>
  <si>
    <t>2565</t>
  </si>
  <si>
    <t>AJUSTE SALARIAL DOC. FIN</t>
  </si>
  <si>
    <t>1541-54</t>
  </si>
  <si>
    <t>3613</t>
  </si>
  <si>
    <t>AGUINALDO PROP. DOC FIN</t>
  </si>
  <si>
    <t>1322-22</t>
  </si>
  <si>
    <t>2701</t>
  </si>
  <si>
    <t>ESTIMULO 5 AÑOS</t>
  </si>
  <si>
    <t>ESTIMULO 10 AÑOS</t>
  </si>
  <si>
    <t>ESTIMULO 30 AÑOS</t>
  </si>
  <si>
    <t>2754</t>
  </si>
  <si>
    <t>GUARDERIA</t>
  </si>
  <si>
    <t>AGUINALDO ADMVO. ESTATAL FIN</t>
  </si>
  <si>
    <t>1322-25</t>
  </si>
  <si>
    <t>DIAS ECONOMICOS DOC. FIN</t>
  </si>
  <si>
    <t>INCAPACIDAD</t>
  </si>
  <si>
    <t>COMPENSACION DE ANT D</t>
  </si>
  <si>
    <t>HRS. TIEMPO DET. E.</t>
  </si>
  <si>
    <t>1015</t>
  </si>
  <si>
    <t>AJUSTE CARGA HORARIA FED</t>
  </si>
  <si>
    <t>PRIMA VACACIONAL E FIN</t>
  </si>
  <si>
    <t>1321-18</t>
  </si>
  <si>
    <t>Nómina Ordinaria</t>
  </si>
  <si>
    <t>11311103100305AT0030.00AE003-13</t>
  </si>
  <si>
    <t>ALTA</t>
  </si>
  <si>
    <t>11311103100305AT0040.00AE004-6</t>
  </si>
  <si>
    <t>11311103100305L5XATEC0.00DF053</t>
  </si>
  <si>
    <t>11311103100305CF332060.0014526</t>
  </si>
  <si>
    <t>CAMBIO</t>
  </si>
  <si>
    <t>Información reportada por la Entidad Federativa, correspondiente al periodo: Julio - Septiembre 2021</t>
  </si>
  <si>
    <t>Héctor Alejandro González López</t>
  </si>
  <si>
    <t>Unidad de Enlace PEF / CONAC</t>
  </si>
  <si>
    <t>Guadalupe, Zac. 7/oct/2021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</si>
</sst>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0">
    <numFmt numFmtId="7" formatCode="&quot;$&quot;#,##0.00;\-&quot;$&quot;#,##0.00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00"/>
    <numFmt numFmtId="165" formatCode="#,##0.00_ ;\-#,##0.00\ "/>
    <numFmt numFmtId="166" formatCode="00.0"/>
    <numFmt numFmtId="167" formatCode="#,##0_ ;\-#,##0\ "/>
    <numFmt numFmtId="168" formatCode="0.0%"/>
    <numFmt numFmtId="169" formatCode="0.0"/>
    <numFmt numFmtId="170" formatCode="0.00_ ;\-0.00\ "/>
  </numFmts>
  <fonts count="7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4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2"/>
      <color theme="0" tint="-0.499984740745262"/>
      <name val="Calibri"/>
      <family val="2"/>
      <scheme val="minor"/>
    </font>
    <font>
      <b/>
      <sz val="14"/>
      <color theme="0" tint="-0.499984740745262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b/>
      <sz val="11"/>
      <color theme="3" tint="-0.249977111117893"/>
      <name val="Calibri"/>
      <family val="2"/>
      <scheme val="minor"/>
    </font>
    <font>
      <sz val="11"/>
      <color theme="3" tint="-0.249977111117893"/>
      <name val="Calibri"/>
      <family val="2"/>
      <scheme val="minor"/>
    </font>
    <font>
      <sz val="14"/>
      <color theme="3" tint="-0.249977111117893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2"/>
      <color theme="3" tint="-0.249977111117893"/>
      <name val="Calibri"/>
      <family val="2"/>
      <scheme val="minor"/>
    </font>
    <font>
      <b/>
      <sz val="16"/>
      <color theme="3" tint="-0.249977111117893"/>
      <name val="Calibri"/>
      <family val="2"/>
      <scheme val="minor"/>
    </font>
    <font>
      <b/>
      <sz val="10"/>
      <name val="Calibri"/>
      <family val="2"/>
      <scheme val="minor"/>
    </font>
    <font>
      <b/>
      <sz val="10"/>
      <color theme="3" tint="-0.249977111117893"/>
      <name val="Calibri"/>
      <family val="2"/>
      <scheme val="minor"/>
    </font>
    <font>
      <sz val="10"/>
      <name val="Calibri"/>
      <family val="2"/>
      <scheme val="minor"/>
    </font>
    <font>
      <sz val="9"/>
      <color rgb="FF000000"/>
      <name val="MS Shell Dlg 2"/>
    </font>
    <font>
      <sz val="10"/>
      <color theme="3" tint="-0.249977111117893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name val="Calibri"/>
      <family val="2"/>
    </font>
    <font>
      <sz val="10"/>
      <name val="Calibri"/>
      <family val="2"/>
    </font>
    <font>
      <sz val="9"/>
      <color rgb="FF000000"/>
      <name val="Arial"/>
      <family val="2"/>
    </font>
    <font>
      <sz val="11"/>
      <color theme="3" tint="-0.249977111117893"/>
      <name val="Arial"/>
      <family val="2"/>
    </font>
    <font>
      <b/>
      <sz val="12"/>
      <color theme="3" tint="-0.249977111117893"/>
      <name val="Arial"/>
      <family val="2"/>
    </font>
    <font>
      <b/>
      <sz val="16"/>
      <color theme="3" tint="-0.249977111117893"/>
      <name val="Arial"/>
      <family val="2"/>
    </font>
    <font>
      <b/>
      <sz val="10"/>
      <color theme="3" tint="-0.249977111117893"/>
      <name val="Arial"/>
      <family val="2"/>
    </font>
    <font>
      <sz val="10"/>
      <color theme="3" tint="-0.249977111117893"/>
      <name val="Arial"/>
      <family val="2"/>
    </font>
    <font>
      <b/>
      <sz val="9"/>
      <color rgb="FF000000"/>
      <name val="Calibri"/>
      <family val="2"/>
      <scheme val="minor"/>
    </font>
    <font>
      <b/>
      <sz val="14"/>
      <name val="Calibri"/>
      <family val="2"/>
    </font>
    <font>
      <b/>
      <i/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8"/>
      <color theme="3" tint="-0.249977111117893"/>
      <name val="Calibri"/>
      <family val="2"/>
      <scheme val="minor"/>
    </font>
    <font>
      <sz val="26"/>
      <color theme="3" tint="-0.249977111117893"/>
      <name val="Calibri"/>
      <family val="2"/>
      <scheme val="minor"/>
    </font>
    <font>
      <sz val="11"/>
      <name val="Calibri"/>
      <family val="2"/>
    </font>
    <font>
      <sz val="9"/>
      <color rgb="FF17375E"/>
      <name val="Calibri"/>
      <family val="2"/>
    </font>
    <font>
      <b/>
      <sz val="11"/>
      <name val="Calibri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1"/>
      <color theme="3" tint="-0.249977111117893"/>
      <name val="Calibri"/>
      <family val="2"/>
      <scheme val="minor"/>
    </font>
    <font>
      <sz val="11"/>
      <color theme="0"/>
      <name val="Calibri"/>
      <family val="2"/>
    </font>
    <font>
      <b/>
      <sz val="12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1"/>
      <color theme="3" tint="-0.249977111117893"/>
      <name val="Calibri"/>
      <family val="2"/>
      <scheme val="minor"/>
    </font>
    <font>
      <sz val="10"/>
      <color theme="1"/>
      <name val="Wingdings"/>
      <charset val="2"/>
    </font>
    <font>
      <sz val="9"/>
      <color theme="3" tint="-0.249977111117893"/>
      <name val="Calibri"/>
      <family val="2"/>
      <scheme val="minor"/>
    </font>
    <font>
      <sz val="9"/>
      <color theme="3" tint="-0.249977111117893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8"/>
      <name val="Verdana"/>
      <family val="2"/>
    </font>
    <font>
      <sz val="10"/>
      <name val="Arial"/>
      <family val="2"/>
    </font>
    <font>
      <b/>
      <sz val="12"/>
      <color rgb="FFFF0000"/>
      <name val="Calibri"/>
      <family val="2"/>
      <scheme val="minor"/>
    </font>
    <font>
      <b/>
      <sz val="13"/>
      <color theme="3" tint="-0.249977111117893"/>
      <name val="Calibri"/>
      <family val="2"/>
      <scheme val="minor"/>
    </font>
    <font>
      <b/>
      <sz val="9"/>
      <name val="Calibri"/>
      <family val="2"/>
      <scheme val="minor"/>
    </font>
    <font>
      <b/>
      <sz val="9"/>
      <color theme="3" tint="-0.249977111117893"/>
      <name val="Calibri"/>
      <family val="2"/>
      <scheme val="minor"/>
    </font>
    <font>
      <b/>
      <sz val="11"/>
      <color rgb="FFFF0000"/>
      <name val="Calibri"/>
      <family val="2"/>
      <scheme val="minor"/>
    </font>
    <font>
      <i/>
      <sz val="12"/>
      <color rgb="FFFF0000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1"/>
      <color theme="3" tint="-0.249977111117893"/>
      <name val="Calibri"/>
      <family val="2"/>
      <scheme val="minor"/>
    </font>
    <font>
      <sz val="11"/>
      <name val="Calibri"/>
      <family val="2"/>
      <scheme val="minor"/>
    </font>
    <font>
      <sz val="11"/>
      <color theme="3" tint="-0.249977111117893"/>
      <name val="Calibri"/>
      <family val="2"/>
    </font>
    <font>
      <sz val="11"/>
      <color theme="1"/>
      <name val="Calibri"/>
      <family val="2"/>
    </font>
    <font>
      <sz val="9"/>
      <color theme="3" tint="-0.249977111117893"/>
      <name val="Calibri"/>
      <family val="2"/>
    </font>
    <font>
      <sz val="9"/>
      <color theme="3" tint="-0.249977111117893"/>
      <name val="Calibri"/>
      <family val="2"/>
      <scheme val="minor"/>
    </font>
    <font>
      <b/>
      <sz val="14"/>
      <name val="Calibri"/>
      <family val="2"/>
      <scheme val="minor"/>
    </font>
    <font>
      <b/>
      <sz val="12"/>
      <name val="Calibri"/>
      <family val="2"/>
      <scheme val="minor"/>
    </font>
    <font>
      <sz val="12"/>
      <color theme="1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6" tint="0.59999389629810485"/>
        <bgColor indexed="65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1"/>
        <bgColor indexed="64"/>
      </patternFill>
    </fill>
  </fills>
  <borders count="33">
    <border>
      <left/>
      <right/>
      <top/>
      <bottom/>
      <diagonal/>
    </border>
    <border>
      <left/>
      <right/>
      <top/>
      <bottom style="medium">
        <color rgb="FFC00000"/>
      </bottom>
      <diagonal/>
    </border>
    <border>
      <left/>
      <right/>
      <top style="medium">
        <color rgb="FFC00000"/>
      </top>
      <bottom/>
      <diagonal/>
    </border>
    <border>
      <left/>
      <right/>
      <top/>
      <bottom style="thin">
        <color rgb="FFC00000"/>
      </bottom>
      <diagonal/>
    </border>
    <border>
      <left/>
      <right/>
      <top style="thin">
        <color rgb="FFC00000"/>
      </top>
      <bottom style="thin">
        <color rgb="FFC00000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rgb="FFC00000"/>
      </right>
      <top style="thin">
        <color rgb="FFC00000"/>
      </top>
      <bottom style="thin">
        <color rgb="FFC00000"/>
      </bottom>
      <diagonal/>
    </border>
    <border>
      <left/>
      <right style="thin">
        <color rgb="FFC00000"/>
      </right>
      <top/>
      <bottom style="thin">
        <color rgb="FFC00000"/>
      </bottom>
      <diagonal/>
    </border>
  </borders>
  <cellStyleXfs count="6">
    <xf numFmtId="0" fontId="0" fillId="0" borderId="0"/>
    <xf numFmtId="43" fontId="1" fillId="0" borderId="0" applyFont="0" applyFill="0" applyBorder="0" applyAlignment="0" applyProtection="0"/>
    <xf numFmtId="0" fontId="1" fillId="2" borderId="0" applyNumberFormat="0" applyBorder="0" applyAlignment="0" applyProtection="0"/>
    <xf numFmtId="0" fontId="7" fillId="0" borderId="0" applyNumberFormat="0" applyFill="0" applyBorder="0" applyAlignment="0" applyProtection="0"/>
    <xf numFmtId="44" fontId="1" fillId="0" borderId="0" applyFont="0" applyFill="0" applyBorder="0" applyAlignment="0" applyProtection="0"/>
    <xf numFmtId="0" fontId="57" fillId="0" borderId="0"/>
  </cellStyleXfs>
  <cellXfs count="633">
    <xf numFmtId="0" fontId="0" fillId="0" borderId="0" xfId="0"/>
    <xf numFmtId="0" fontId="0" fillId="0" borderId="0" xfId="0" applyBorder="1"/>
    <xf numFmtId="164" fontId="8" fillId="0" borderId="0" xfId="3" applyNumberFormat="1" applyFont="1" applyBorder="1" applyAlignment="1">
      <alignment horizontal="center" wrapText="1"/>
    </xf>
    <xf numFmtId="164" fontId="8" fillId="0" borderId="1" xfId="3" applyNumberFormat="1" applyFont="1" applyBorder="1" applyAlignment="1">
      <alignment horizontal="center" wrapText="1"/>
    </xf>
    <xf numFmtId="164" fontId="8" fillId="0" borderId="2" xfId="3" applyNumberFormat="1" applyFont="1" applyBorder="1" applyAlignment="1">
      <alignment horizontal="center" wrapText="1"/>
    </xf>
    <xf numFmtId="165" fontId="11" fillId="0" borderId="0" xfId="1" applyNumberFormat="1" applyFont="1" applyBorder="1" applyAlignment="1">
      <alignment horizontal="center" vertical="center"/>
    </xf>
    <xf numFmtId="0" fontId="12" fillId="0" borderId="0" xfId="0" applyFont="1"/>
    <xf numFmtId="1" fontId="0" fillId="0" borderId="0" xfId="0" applyNumberFormat="1"/>
    <xf numFmtId="0" fontId="13" fillId="0" borderId="5" xfId="0" applyFont="1" applyBorder="1"/>
    <xf numFmtId="0" fontId="13" fillId="0" borderId="6" xfId="0" applyFont="1" applyBorder="1"/>
    <xf numFmtId="0" fontId="13" fillId="0" borderId="7" xfId="0" applyFont="1" applyBorder="1"/>
    <xf numFmtId="0" fontId="14" fillId="0" borderId="0" xfId="0" applyFont="1" applyProtection="1"/>
    <xf numFmtId="0" fontId="5" fillId="5" borderId="5" xfId="0" applyFont="1" applyFill="1" applyBorder="1" applyProtection="1"/>
    <xf numFmtId="0" fontId="5" fillId="5" borderId="6" xfId="0" applyFont="1" applyFill="1" applyBorder="1" applyProtection="1"/>
    <xf numFmtId="0" fontId="5" fillId="5" borderId="7" xfId="0" applyFont="1" applyFill="1" applyBorder="1" applyProtection="1"/>
    <xf numFmtId="0" fontId="15" fillId="0" borderId="0" xfId="0" applyFont="1" applyProtection="1"/>
    <xf numFmtId="0" fontId="5" fillId="5" borderId="0" xfId="0" applyFont="1" applyFill="1" applyBorder="1" applyProtection="1"/>
    <xf numFmtId="0" fontId="5" fillId="5" borderId="12" xfId="0" applyFont="1" applyFill="1" applyBorder="1" applyProtection="1"/>
    <xf numFmtId="0" fontId="16" fillId="5" borderId="8" xfId="0" applyFont="1" applyFill="1" applyBorder="1" applyProtection="1"/>
    <xf numFmtId="0" fontId="16" fillId="5" borderId="9" xfId="0" applyFont="1" applyFill="1" applyBorder="1" applyProtection="1"/>
    <xf numFmtId="0" fontId="16" fillId="5" borderId="10" xfId="0" applyFont="1" applyFill="1" applyBorder="1" applyAlignment="1" applyProtection="1">
      <alignment horizontal="right"/>
    </xf>
    <xf numFmtId="0" fontId="17" fillId="0" borderId="0" xfId="0" applyFont="1" applyProtection="1"/>
    <xf numFmtId="0" fontId="18" fillId="0" borderId="0" xfId="0" applyFont="1" applyProtection="1"/>
    <xf numFmtId="0" fontId="20" fillId="0" borderId="0" xfId="0" applyFont="1" applyProtection="1"/>
    <xf numFmtId="0" fontId="19" fillId="6" borderId="13" xfId="0" applyFont="1" applyFill="1" applyBorder="1" applyAlignment="1" applyProtection="1">
      <alignment horizontal="center" vertical="center" wrapText="1"/>
    </xf>
    <xf numFmtId="0" fontId="19" fillId="7" borderId="13" xfId="0" applyFont="1" applyFill="1" applyBorder="1" applyAlignment="1" applyProtection="1">
      <alignment horizontal="center" vertical="center" wrapText="1"/>
    </xf>
    <xf numFmtId="0" fontId="19" fillId="6" borderId="14" xfId="0" applyFont="1" applyFill="1" applyBorder="1" applyAlignment="1" applyProtection="1">
      <alignment vertical="center" wrapText="1"/>
    </xf>
    <xf numFmtId="0" fontId="14" fillId="0" borderId="0" xfId="0" applyFont="1"/>
    <xf numFmtId="0" fontId="10" fillId="0" borderId="11" xfId="0" applyFont="1" applyFill="1" applyBorder="1"/>
    <xf numFmtId="0" fontId="10" fillId="0" borderId="0" xfId="0" applyFont="1" applyFill="1" applyBorder="1"/>
    <xf numFmtId="0" fontId="13" fillId="0" borderId="0" xfId="0" applyFont="1"/>
    <xf numFmtId="0" fontId="13" fillId="0" borderId="0" xfId="0" applyFont="1" applyFill="1" applyBorder="1"/>
    <xf numFmtId="0" fontId="13" fillId="0" borderId="12" xfId="0" applyFont="1" applyFill="1" applyBorder="1"/>
    <xf numFmtId="0" fontId="21" fillId="0" borderId="11" xfId="0" applyFont="1" applyFill="1" applyBorder="1"/>
    <xf numFmtId="0" fontId="21" fillId="0" borderId="0" xfId="0" applyFont="1" applyFill="1" applyBorder="1"/>
    <xf numFmtId="0" fontId="22" fillId="0" borderId="0" xfId="0" applyFont="1"/>
    <xf numFmtId="0" fontId="23" fillId="0" borderId="0" xfId="0" applyFont="1" applyFill="1" applyBorder="1"/>
    <xf numFmtId="0" fontId="23" fillId="0" borderId="12" xfId="0" applyFont="1" applyFill="1" applyBorder="1"/>
    <xf numFmtId="0" fontId="23" fillId="0" borderId="8" xfId="0" applyFont="1" applyFill="1" applyBorder="1"/>
    <xf numFmtId="0" fontId="23" fillId="0" borderId="9" xfId="0" applyFont="1" applyFill="1" applyBorder="1"/>
    <xf numFmtId="0" fontId="24" fillId="0" borderId="9" xfId="0" applyFont="1" applyFill="1" applyBorder="1"/>
    <xf numFmtId="0" fontId="23" fillId="0" borderId="10" xfId="0" applyFont="1" applyFill="1" applyBorder="1"/>
    <xf numFmtId="0" fontId="21" fillId="0" borderId="0" xfId="0" applyFont="1"/>
    <xf numFmtId="0" fontId="23" fillId="0" borderId="0" xfId="0" applyFont="1"/>
    <xf numFmtId="0" fontId="16" fillId="0" borderId="0" xfId="0" applyFont="1"/>
    <xf numFmtId="0" fontId="27" fillId="0" borderId="0" xfId="0" applyFont="1"/>
    <xf numFmtId="0" fontId="19" fillId="6" borderId="13" xfId="0" applyFont="1" applyFill="1" applyBorder="1" applyAlignment="1">
      <alignment horizontal="center" vertical="center" wrapText="1"/>
    </xf>
    <xf numFmtId="0" fontId="0" fillId="0" borderId="11" xfId="0" applyBorder="1"/>
    <xf numFmtId="0" fontId="0" fillId="0" borderId="12" xfId="0" applyBorder="1"/>
    <xf numFmtId="0" fontId="28" fillId="0" borderId="0" xfId="0" applyFont="1"/>
    <xf numFmtId="0" fontId="15" fillId="0" borderId="0" xfId="0" applyFont="1"/>
    <xf numFmtId="0" fontId="16" fillId="5" borderId="8" xfId="0" applyFont="1" applyFill="1" applyBorder="1"/>
    <xf numFmtId="0" fontId="16" fillId="5" borderId="9" xfId="0" applyFont="1" applyFill="1" applyBorder="1"/>
    <xf numFmtId="0" fontId="0" fillId="5" borderId="10" xfId="0" applyFont="1" applyFill="1" applyBorder="1" applyAlignment="1">
      <alignment horizontal="right"/>
    </xf>
    <xf numFmtId="0" fontId="29" fillId="0" borderId="0" xfId="0" applyFont="1" applyAlignment="1">
      <alignment horizontal="left" vertical="center"/>
    </xf>
    <xf numFmtId="0" fontId="30" fillId="0" borderId="0" xfId="0" applyFont="1"/>
    <xf numFmtId="0" fontId="29" fillId="0" borderId="0" xfId="0" applyFont="1"/>
    <xf numFmtId="0" fontId="19" fillId="6" borderId="13" xfId="0" applyFont="1" applyFill="1" applyBorder="1" applyAlignment="1">
      <alignment horizontal="center" vertical="center" wrapText="1"/>
    </xf>
    <xf numFmtId="0" fontId="31" fillId="0" borderId="0" xfId="0" applyFont="1"/>
    <xf numFmtId="0" fontId="19" fillId="7" borderId="13" xfId="0" applyFont="1" applyFill="1" applyBorder="1" applyAlignment="1">
      <alignment horizontal="center" vertical="center" wrapText="1"/>
    </xf>
    <xf numFmtId="0" fontId="31" fillId="0" borderId="0" xfId="0" applyFont="1" applyFill="1" applyBorder="1" applyAlignment="1">
      <alignment horizontal="center" vertical="center" wrapText="1"/>
    </xf>
    <xf numFmtId="0" fontId="32" fillId="0" borderId="0" xfId="0" applyFont="1"/>
    <xf numFmtId="0" fontId="32" fillId="0" borderId="0" xfId="0" applyFont="1" applyFill="1" applyBorder="1" applyAlignment="1">
      <alignment horizontal="center" vertical="center"/>
    </xf>
    <xf numFmtId="0" fontId="19" fillId="6" borderId="14" xfId="0" applyFont="1" applyFill="1" applyBorder="1" applyAlignment="1">
      <alignment vertical="center" wrapText="1"/>
    </xf>
    <xf numFmtId="0" fontId="19" fillId="0" borderId="11" xfId="0" applyFont="1" applyFill="1" applyBorder="1"/>
    <xf numFmtId="0" fontId="19" fillId="0" borderId="0" xfId="0" applyFont="1" applyFill="1" applyBorder="1"/>
    <xf numFmtId="0" fontId="20" fillId="0" borderId="0" xfId="0" applyFont="1" applyFill="1" applyBorder="1"/>
    <xf numFmtId="0" fontId="20" fillId="0" borderId="12" xfId="0" applyFont="1" applyFill="1" applyBorder="1"/>
    <xf numFmtId="0" fontId="33" fillId="0" borderId="0" xfId="0" applyFont="1"/>
    <xf numFmtId="0" fontId="10" fillId="0" borderId="0" xfId="0" applyFont="1" applyFill="1" applyBorder="1" applyAlignment="1"/>
    <xf numFmtId="0" fontId="22" fillId="0" borderId="9" xfId="0" applyFont="1" applyBorder="1"/>
    <xf numFmtId="0" fontId="16" fillId="5" borderId="10" xfId="0" applyFont="1" applyFill="1" applyBorder="1"/>
    <xf numFmtId="0" fontId="10" fillId="7" borderId="25" xfId="0" applyFont="1" applyFill="1" applyBorder="1" applyAlignment="1">
      <alignment horizontal="center" vertical="center" wrapText="1"/>
    </xf>
    <xf numFmtId="0" fontId="10" fillId="7" borderId="26" xfId="0" applyFont="1" applyFill="1" applyBorder="1" applyAlignment="1">
      <alignment vertical="center" wrapText="1"/>
    </xf>
    <xf numFmtId="0" fontId="10" fillId="7" borderId="26" xfId="0" applyFont="1" applyFill="1" applyBorder="1" applyAlignment="1">
      <alignment vertical="center"/>
    </xf>
    <xf numFmtId="0" fontId="10" fillId="7" borderId="27" xfId="0" applyFont="1" applyFill="1" applyBorder="1" applyAlignment="1">
      <alignment vertical="center"/>
    </xf>
    <xf numFmtId="0" fontId="10" fillId="7" borderId="21" xfId="0" applyFont="1" applyFill="1" applyBorder="1" applyAlignment="1">
      <alignment vertical="center" wrapText="1"/>
    </xf>
    <xf numFmtId="0" fontId="0" fillId="0" borderId="0" xfId="0" applyFill="1"/>
    <xf numFmtId="0" fontId="10" fillId="0" borderId="5" xfId="0" applyFont="1" applyFill="1" applyBorder="1"/>
    <xf numFmtId="0" fontId="3" fillId="0" borderId="0" xfId="0" applyFont="1"/>
    <xf numFmtId="0" fontId="3" fillId="0" borderId="6" xfId="0" applyFont="1" applyBorder="1"/>
    <xf numFmtId="0" fontId="3" fillId="0" borderId="6" xfId="0" quotePrefix="1" applyFont="1" applyBorder="1" applyAlignment="1">
      <alignment horizontal="center"/>
    </xf>
    <xf numFmtId="0" fontId="3" fillId="0" borderId="6" xfId="0" applyFont="1" applyBorder="1" applyAlignment="1">
      <alignment horizontal="center"/>
    </xf>
    <xf numFmtId="0" fontId="10" fillId="0" borderId="0" xfId="0" applyFont="1" applyFill="1" applyBorder="1" applyAlignment="1">
      <alignment horizontal="right"/>
    </xf>
    <xf numFmtId="0" fontId="3" fillId="0" borderId="6" xfId="0" quotePrefix="1" applyFont="1" applyBorder="1" applyAlignment="1">
      <alignment horizontal="left" vertical="top"/>
    </xf>
    <xf numFmtId="0" fontId="35" fillId="0" borderId="6" xfId="0" applyFont="1" applyBorder="1" applyAlignment="1">
      <alignment horizontal="right"/>
    </xf>
    <xf numFmtId="0" fontId="0" fillId="0" borderId="0" xfId="0" applyBorder="1" applyAlignment="1">
      <alignment horizontal="center"/>
    </xf>
    <xf numFmtId="0" fontId="0" fillId="0" borderId="0" xfId="0" quotePrefix="1" applyBorder="1" applyAlignment="1">
      <alignment horizontal="center"/>
    </xf>
    <xf numFmtId="2" fontId="0" fillId="0" borderId="0" xfId="0" applyNumberFormat="1" applyBorder="1" applyAlignment="1">
      <alignment horizontal="center"/>
    </xf>
    <xf numFmtId="0" fontId="0" fillId="0" borderId="8" xfId="0" applyBorder="1"/>
    <xf numFmtId="0" fontId="35" fillId="0" borderId="9" xfId="0" applyFont="1" applyBorder="1" applyAlignment="1">
      <alignment horizontal="right"/>
    </xf>
    <xf numFmtId="0" fontId="35" fillId="0" borderId="9" xfId="0" applyFont="1" applyBorder="1" applyAlignment="1">
      <alignment horizontal="left" indent="3"/>
    </xf>
    <xf numFmtId="0" fontId="4" fillId="0" borderId="9" xfId="0" applyFont="1" applyBorder="1"/>
    <xf numFmtId="0" fontId="0" fillId="0" borderId="9" xfId="0" applyBorder="1"/>
    <xf numFmtId="0" fontId="0" fillId="0" borderId="9" xfId="0" quotePrefix="1" applyBorder="1" applyAlignment="1">
      <alignment horizontal="center"/>
    </xf>
    <xf numFmtId="0" fontId="0" fillId="0" borderId="9" xfId="0" applyBorder="1" applyAlignment="1">
      <alignment horizontal="center"/>
    </xf>
    <xf numFmtId="0" fontId="35" fillId="0" borderId="9" xfId="0" applyFont="1" applyBorder="1" applyAlignment="1">
      <alignment horizontal="center"/>
    </xf>
    <xf numFmtId="2" fontId="35" fillId="0" borderId="10" xfId="0" applyNumberFormat="1" applyFont="1" applyBorder="1" applyAlignment="1">
      <alignment horizontal="right"/>
    </xf>
    <xf numFmtId="0" fontId="36" fillId="0" borderId="0" xfId="0" applyFont="1" applyFill="1"/>
    <xf numFmtId="0" fontId="4" fillId="0" borderId="0" xfId="0" applyFont="1"/>
    <xf numFmtId="0" fontId="36" fillId="0" borderId="0" xfId="0" applyFont="1" applyAlignment="1">
      <alignment horizontal="right"/>
    </xf>
    <xf numFmtId="0" fontId="14" fillId="0" borderId="0" xfId="0" applyFont="1" applyFill="1"/>
    <xf numFmtId="0" fontId="14" fillId="5" borderId="8" xfId="0" applyFont="1" applyFill="1" applyBorder="1"/>
    <xf numFmtId="0" fontId="14" fillId="5" borderId="9" xfId="0" applyFont="1" applyFill="1" applyBorder="1"/>
    <xf numFmtId="0" fontId="16" fillId="5" borderId="10" xfId="0" applyFont="1" applyFill="1" applyBorder="1" applyAlignment="1">
      <alignment horizontal="right"/>
    </xf>
    <xf numFmtId="0" fontId="18" fillId="0" borderId="0" xfId="0" applyFont="1"/>
    <xf numFmtId="0" fontId="17" fillId="0" borderId="0" xfId="0" applyFont="1"/>
    <xf numFmtId="0" fontId="10" fillId="6" borderId="14" xfId="0" applyFont="1" applyFill="1" applyBorder="1" applyAlignment="1">
      <alignment horizontal="center" vertical="center" wrapText="1"/>
    </xf>
    <xf numFmtId="0" fontId="14" fillId="0" borderId="0" xfId="0" applyFont="1" applyAlignment="1">
      <alignment wrapText="1"/>
    </xf>
    <xf numFmtId="0" fontId="10" fillId="6" borderId="14" xfId="0" applyFont="1" applyFill="1" applyBorder="1" applyAlignment="1">
      <alignment vertical="center" wrapText="1"/>
    </xf>
    <xf numFmtId="0" fontId="10" fillId="6" borderId="14" xfId="0" applyFont="1" applyFill="1" applyBorder="1" applyAlignment="1">
      <alignment vertical="center"/>
    </xf>
    <xf numFmtId="0" fontId="19" fillId="6" borderId="29" xfId="0" applyFont="1" applyFill="1" applyBorder="1" applyAlignment="1">
      <alignment vertical="center" wrapText="1"/>
    </xf>
    <xf numFmtId="0" fontId="23" fillId="0" borderId="0" xfId="0" applyFont="1" applyFill="1"/>
    <xf numFmtId="0" fontId="10" fillId="0" borderId="11" xfId="0" applyFont="1" applyFill="1" applyBorder="1" applyAlignment="1">
      <alignment horizontal="right"/>
    </xf>
    <xf numFmtId="4" fontId="23" fillId="0" borderId="10" xfId="0" applyNumberFormat="1" applyFont="1" applyFill="1" applyBorder="1"/>
    <xf numFmtId="0" fontId="24" fillId="8" borderId="0" xfId="0" applyFont="1" applyFill="1"/>
    <xf numFmtId="0" fontId="19" fillId="0" borderId="0" xfId="0" applyFont="1"/>
    <xf numFmtId="0" fontId="37" fillId="0" borderId="0" xfId="0" applyFont="1" applyAlignment="1">
      <alignment vertical="center"/>
    </xf>
    <xf numFmtId="0" fontId="38" fillId="0" borderId="0" xfId="0" applyFont="1" applyAlignment="1">
      <alignment horizontal="center"/>
    </xf>
    <xf numFmtId="0" fontId="39" fillId="0" borderId="0" xfId="0" applyFont="1" applyAlignment="1"/>
    <xf numFmtId="0" fontId="40" fillId="0" borderId="6" xfId="0" applyFont="1" applyFill="1" applyBorder="1"/>
    <xf numFmtId="0" fontId="40" fillId="0" borderId="6" xfId="0" applyFont="1" applyFill="1" applyBorder="1" applyAlignment="1">
      <alignment wrapText="1"/>
    </xf>
    <xf numFmtId="1" fontId="40" fillId="0" borderId="6" xfId="0" applyNumberFormat="1" applyFont="1" applyFill="1" applyBorder="1" applyAlignment="1">
      <alignment horizontal="center"/>
    </xf>
    <xf numFmtId="0" fontId="40" fillId="0" borderId="6" xfId="0" applyFont="1" applyFill="1" applyBorder="1" applyAlignment="1">
      <alignment horizontal="center"/>
    </xf>
    <xf numFmtId="0" fontId="41" fillId="0" borderId="7" xfId="0" applyFont="1" applyFill="1" applyBorder="1"/>
    <xf numFmtId="0" fontId="40" fillId="0" borderId="11" xfId="0" applyFont="1" applyFill="1" applyBorder="1" applyAlignment="1">
      <alignment horizontal="center"/>
    </xf>
    <xf numFmtId="0" fontId="40" fillId="0" borderId="0" xfId="0" applyFont="1" applyFill="1" applyBorder="1"/>
    <xf numFmtId="0" fontId="40" fillId="0" borderId="0" xfId="0" applyFont="1" applyFill="1" applyBorder="1" applyAlignment="1">
      <alignment horizontal="center"/>
    </xf>
    <xf numFmtId="0" fontId="40" fillId="0" borderId="0" xfId="0" applyFont="1" applyFill="1" applyBorder="1" applyAlignment="1">
      <alignment wrapText="1"/>
    </xf>
    <xf numFmtId="1" fontId="40" fillId="0" borderId="0" xfId="0" applyNumberFormat="1" applyFont="1" applyFill="1" applyBorder="1" applyAlignment="1">
      <alignment horizontal="center"/>
    </xf>
    <xf numFmtId="0" fontId="41" fillId="0" borderId="12" xfId="0" applyFont="1" applyFill="1" applyBorder="1"/>
    <xf numFmtId="0" fontId="40" fillId="0" borderId="8" xfId="0" applyFont="1" applyFill="1" applyBorder="1" applyAlignment="1">
      <alignment horizontal="center"/>
    </xf>
    <xf numFmtId="0" fontId="40" fillId="0" borderId="9" xfId="0" applyFont="1" applyFill="1" applyBorder="1"/>
    <xf numFmtId="0" fontId="40" fillId="0" borderId="9" xfId="0" applyFont="1" applyFill="1" applyBorder="1" applyAlignment="1">
      <alignment horizontal="center"/>
    </xf>
    <xf numFmtId="0" fontId="40" fillId="0" borderId="9" xfId="0" applyFont="1" applyFill="1" applyBorder="1" applyAlignment="1">
      <alignment wrapText="1"/>
    </xf>
    <xf numFmtId="1" fontId="40" fillId="0" borderId="9" xfId="0" applyNumberFormat="1" applyFont="1" applyFill="1" applyBorder="1" applyAlignment="1">
      <alignment horizontal="center"/>
    </xf>
    <xf numFmtId="2" fontId="40" fillId="0" borderId="9" xfId="0" applyNumberFormat="1" applyFont="1" applyFill="1" applyBorder="1"/>
    <xf numFmtId="0" fontId="41" fillId="0" borderId="10" xfId="0" applyFont="1" applyFill="1" applyBorder="1"/>
    <xf numFmtId="2" fontId="40" fillId="0" borderId="0" xfId="0" applyNumberFormat="1" applyFont="1" applyFill="1" applyBorder="1"/>
    <xf numFmtId="0" fontId="41" fillId="0" borderId="0" xfId="0" applyFont="1" applyFill="1" applyBorder="1"/>
    <xf numFmtId="0" fontId="36" fillId="0" borderId="0" xfId="0" applyFont="1"/>
    <xf numFmtId="0" fontId="14" fillId="0" borderId="6" xfId="0" applyFont="1" applyFill="1" applyBorder="1" applyAlignment="1">
      <alignment wrapText="1"/>
    </xf>
    <xf numFmtId="165" fontId="10" fillId="0" borderId="0" xfId="1" applyNumberFormat="1" applyFont="1" applyFill="1" applyBorder="1"/>
    <xf numFmtId="165" fontId="10" fillId="0" borderId="12" xfId="1" applyNumberFormat="1" applyFont="1" applyFill="1" applyBorder="1"/>
    <xf numFmtId="0" fontId="46" fillId="0" borderId="9" xfId="0" applyFont="1" applyFill="1" applyBorder="1"/>
    <xf numFmtId="0" fontId="24" fillId="0" borderId="0" xfId="0" applyFont="1"/>
    <xf numFmtId="0" fontId="0" fillId="0" borderId="0" xfId="0" applyFont="1"/>
    <xf numFmtId="0" fontId="47" fillId="0" borderId="0" xfId="0" applyFont="1" applyAlignment="1">
      <alignment horizontal="left" vertical="center"/>
    </xf>
    <xf numFmtId="0" fontId="48" fillId="0" borderId="0" xfId="0" applyFont="1"/>
    <xf numFmtId="0" fontId="47" fillId="0" borderId="0" xfId="0" applyFont="1"/>
    <xf numFmtId="0" fontId="49" fillId="0" borderId="0" xfId="0" applyFont="1" applyFill="1" applyBorder="1" applyAlignment="1">
      <alignment horizontal="center" vertical="center" wrapText="1"/>
    </xf>
    <xf numFmtId="3" fontId="50" fillId="0" borderId="0" xfId="0" applyNumberFormat="1" applyFont="1" applyFill="1" applyBorder="1" applyAlignment="1">
      <alignment horizontal="center" vertical="center" wrapText="1"/>
    </xf>
    <xf numFmtId="3" fontId="50" fillId="0" borderId="0" xfId="0" applyNumberFormat="1" applyFont="1" applyFill="1" applyBorder="1" applyAlignment="1">
      <alignment horizontal="center" vertical="center"/>
    </xf>
    <xf numFmtId="0" fontId="19" fillId="7" borderId="14" xfId="0" applyFont="1" applyFill="1" applyBorder="1" applyAlignment="1">
      <alignment vertical="center" wrapText="1"/>
    </xf>
    <xf numFmtId="0" fontId="21" fillId="8" borderId="0" xfId="0" applyFont="1" applyFill="1" applyBorder="1" applyAlignment="1">
      <alignment vertical="top"/>
    </xf>
    <xf numFmtId="0" fontId="0" fillId="8" borderId="0" xfId="0" applyFont="1" applyFill="1"/>
    <xf numFmtId="0" fontId="52" fillId="0" borderId="0" xfId="0" applyFont="1"/>
    <xf numFmtId="0" fontId="19" fillId="7" borderId="13" xfId="0" applyFont="1" applyFill="1" applyBorder="1" applyAlignment="1">
      <alignment horizontal="centerContinuous" vertical="center" wrapText="1"/>
    </xf>
    <xf numFmtId="0" fontId="0" fillId="0" borderId="7" xfId="0" applyFont="1" applyBorder="1"/>
    <xf numFmtId="0" fontId="0" fillId="0" borderId="12" xfId="0" applyFont="1" applyBorder="1"/>
    <xf numFmtId="0" fontId="0" fillId="0" borderId="10" xfId="0" applyFont="1" applyBorder="1"/>
    <xf numFmtId="0" fontId="0" fillId="0" borderId="0" xfId="0" applyFont="1" applyBorder="1"/>
    <xf numFmtId="0" fontId="19" fillId="7" borderId="13" xfId="0" applyFont="1" applyFill="1" applyBorder="1" applyAlignment="1">
      <alignment horizontal="center" vertical="center"/>
    </xf>
    <xf numFmtId="0" fontId="10" fillId="6" borderId="13" xfId="0" applyFont="1" applyFill="1" applyBorder="1" applyAlignment="1">
      <alignment horizontal="center" vertical="center" wrapText="1"/>
    </xf>
    <xf numFmtId="0" fontId="10" fillId="6" borderId="13" xfId="0" applyFont="1" applyFill="1" applyBorder="1" applyAlignment="1">
      <alignment horizontal="centerContinuous" vertical="center" wrapText="1"/>
    </xf>
    <xf numFmtId="0" fontId="3" fillId="0" borderId="0" xfId="0" applyFont="1" applyBorder="1"/>
    <xf numFmtId="0" fontId="49" fillId="0" borderId="0" xfId="0" applyFont="1" applyFill="1" applyBorder="1" applyAlignment="1">
      <alignment horizontal="centerContinuous" vertical="center" wrapText="1"/>
    </xf>
    <xf numFmtId="168" fontId="50" fillId="0" borderId="0" xfId="0" applyNumberFormat="1" applyFont="1" applyFill="1" applyBorder="1" applyAlignment="1">
      <alignment horizontal="center" vertical="center"/>
    </xf>
    <xf numFmtId="0" fontId="14" fillId="0" borderId="0" xfId="0" applyFont="1" applyFill="1" applyBorder="1"/>
    <xf numFmtId="0" fontId="23" fillId="0" borderId="11" xfId="0" applyFont="1" applyFill="1" applyBorder="1"/>
    <xf numFmtId="0" fontId="10" fillId="7" borderId="13" xfId="0" applyFont="1" applyFill="1" applyBorder="1" applyAlignment="1">
      <alignment horizontal="center" vertical="center" wrapText="1"/>
    </xf>
    <xf numFmtId="0" fontId="10" fillId="7" borderId="13" xfId="0" applyFont="1" applyFill="1" applyBorder="1" applyAlignment="1">
      <alignment horizontal="center" vertical="center"/>
    </xf>
    <xf numFmtId="0" fontId="56" fillId="7" borderId="14" xfId="0" applyFont="1" applyFill="1" applyBorder="1" applyAlignment="1">
      <alignment vertical="center" wrapText="1"/>
    </xf>
    <xf numFmtId="0" fontId="10" fillId="7" borderId="14" xfId="0" applyFont="1" applyFill="1" applyBorder="1" applyAlignment="1">
      <alignment vertical="center" wrapText="1"/>
    </xf>
    <xf numFmtId="0" fontId="13" fillId="0" borderId="9" xfId="0" applyFont="1" applyFill="1" applyBorder="1"/>
    <xf numFmtId="0" fontId="13" fillId="0" borderId="10" xfId="0" applyFont="1" applyFill="1" applyBorder="1"/>
    <xf numFmtId="0" fontId="0" fillId="0" borderId="0" xfId="0" applyNumberFormat="1"/>
    <xf numFmtId="0" fontId="10" fillId="7" borderId="14" xfId="5" applyFont="1" applyFill="1" applyBorder="1" applyAlignment="1">
      <alignment vertical="center" wrapText="1"/>
    </xf>
    <xf numFmtId="0" fontId="10" fillId="7" borderId="14" xfId="0" applyNumberFormat="1" applyFont="1" applyFill="1" applyBorder="1" applyAlignment="1">
      <alignment vertical="center" wrapText="1"/>
    </xf>
    <xf numFmtId="49" fontId="36" fillId="0" borderId="5" xfId="0" applyNumberFormat="1" applyFont="1" applyFill="1" applyBorder="1"/>
    <xf numFmtId="49" fontId="36" fillId="0" borderId="6" xfId="0" applyNumberFormat="1" applyFont="1" applyFill="1" applyBorder="1"/>
    <xf numFmtId="49" fontId="36" fillId="0" borderId="6" xfId="0" applyNumberFormat="1" applyFont="1" applyFill="1" applyBorder="1" applyAlignment="1">
      <alignment wrapText="1"/>
    </xf>
    <xf numFmtId="49" fontId="10" fillId="0" borderId="6" xfId="0" applyNumberFormat="1" applyFont="1" applyFill="1" applyBorder="1"/>
    <xf numFmtId="4" fontId="10" fillId="0" borderId="6" xfId="0" applyNumberFormat="1" applyFont="1" applyFill="1" applyBorder="1"/>
    <xf numFmtId="49" fontId="36" fillId="0" borderId="7" xfId="0" applyNumberFormat="1" applyFont="1" applyFill="1" applyBorder="1"/>
    <xf numFmtId="49" fontId="36" fillId="0" borderId="11" xfId="0" applyNumberFormat="1" applyFont="1" applyFill="1" applyBorder="1"/>
    <xf numFmtId="49" fontId="36" fillId="0" borderId="0" xfId="0" applyNumberFormat="1" applyFont="1" applyFill="1" applyBorder="1"/>
    <xf numFmtId="49" fontId="36" fillId="0" borderId="0" xfId="0" applyNumberFormat="1" applyFont="1" applyFill="1" applyBorder="1" applyAlignment="1">
      <alignment wrapText="1"/>
    </xf>
    <xf numFmtId="49" fontId="10" fillId="0" borderId="0" xfId="0" applyNumberFormat="1" applyFont="1" applyFill="1" applyBorder="1"/>
    <xf numFmtId="4" fontId="10" fillId="0" borderId="0" xfId="0" applyNumberFormat="1" applyFont="1" applyFill="1" applyBorder="1"/>
    <xf numFmtId="49" fontId="36" fillId="0" borderId="12" xfId="0" applyNumberFormat="1" applyFont="1" applyFill="1" applyBorder="1"/>
    <xf numFmtId="49" fontId="36" fillId="0" borderId="8" xfId="0" applyNumberFormat="1" applyFont="1" applyFill="1" applyBorder="1"/>
    <xf numFmtId="49" fontId="36" fillId="0" borderId="9" xfId="0" applyNumberFormat="1" applyFont="1" applyFill="1" applyBorder="1"/>
    <xf numFmtId="49" fontId="36" fillId="0" borderId="9" xfId="0" applyNumberFormat="1" applyFont="1" applyFill="1" applyBorder="1" applyAlignment="1">
      <alignment wrapText="1"/>
    </xf>
    <xf numFmtId="4" fontId="36" fillId="0" borderId="9" xfId="0" applyNumberFormat="1" applyFont="1" applyFill="1" applyBorder="1"/>
    <xf numFmtId="49" fontId="36" fillId="0" borderId="10" xfId="0" applyNumberFormat="1" applyFont="1" applyFill="1" applyBorder="1"/>
    <xf numFmtId="0" fontId="16" fillId="0" borderId="0" xfId="0" applyNumberFormat="1" applyFont="1"/>
    <xf numFmtId="0" fontId="0" fillId="0" borderId="0" xfId="0" applyAlignment="1">
      <alignment horizontal="center"/>
    </xf>
    <xf numFmtId="0" fontId="19" fillId="7" borderId="14" xfId="0" applyFont="1" applyFill="1" applyBorder="1" applyAlignment="1">
      <alignment vertical="center"/>
    </xf>
    <xf numFmtId="0" fontId="14" fillId="0" borderId="6" xfId="0" applyFont="1" applyFill="1" applyBorder="1"/>
    <xf numFmtId="0" fontId="10" fillId="0" borderId="6" xfId="0" applyFont="1" applyFill="1" applyBorder="1" applyAlignment="1">
      <alignment horizontal="right" wrapText="1"/>
    </xf>
    <xf numFmtId="0" fontId="10" fillId="0" borderId="6" xfId="0" applyFont="1" applyFill="1" applyBorder="1"/>
    <xf numFmtId="0" fontId="36" fillId="0" borderId="7" xfId="0" applyFont="1" applyFill="1" applyBorder="1"/>
    <xf numFmtId="0" fontId="10" fillId="8" borderId="0" xfId="0" applyFont="1" applyFill="1" applyBorder="1"/>
    <xf numFmtId="0" fontId="10" fillId="0" borderId="0" xfId="0" applyFont="1" applyFill="1" applyBorder="1" applyAlignment="1">
      <alignment horizontal="right" wrapText="1"/>
    </xf>
    <xf numFmtId="0" fontId="36" fillId="0" borderId="12" xfId="0" applyFont="1" applyFill="1" applyBorder="1"/>
    <xf numFmtId="0" fontId="14" fillId="0" borderId="8" xfId="0" applyFont="1" applyFill="1" applyBorder="1"/>
    <xf numFmtId="0" fontId="14" fillId="0" borderId="9" xfId="0" applyFont="1" applyFill="1" applyBorder="1"/>
    <xf numFmtId="0" fontId="4" fillId="0" borderId="9" xfId="0" applyFont="1" applyFill="1" applyBorder="1"/>
    <xf numFmtId="0" fontId="36" fillId="0" borderId="9" xfId="0" applyFont="1" applyBorder="1"/>
    <xf numFmtId="0" fontId="10" fillId="0" borderId="9" xfId="0" applyFont="1" applyFill="1" applyBorder="1" applyAlignment="1">
      <alignment horizontal="right" wrapText="1"/>
    </xf>
    <xf numFmtId="0" fontId="10" fillId="0" borderId="9" xfId="0" applyFont="1" applyFill="1" applyBorder="1"/>
    <xf numFmtId="0" fontId="59" fillId="0" borderId="0" xfId="0" applyFont="1"/>
    <xf numFmtId="0" fontId="10" fillId="7" borderId="14" xfId="0" applyFont="1" applyFill="1" applyBorder="1" applyAlignment="1">
      <alignment vertical="center"/>
    </xf>
    <xf numFmtId="0" fontId="60" fillId="7" borderId="13" xfId="0" applyFont="1" applyFill="1" applyBorder="1" applyAlignment="1">
      <alignment horizontal="center" vertical="center" wrapText="1"/>
    </xf>
    <xf numFmtId="7" fontId="21" fillId="0" borderId="0" xfId="4" applyNumberFormat="1" applyFont="1" applyFill="1" applyBorder="1"/>
    <xf numFmtId="7" fontId="21" fillId="0" borderId="12" xfId="4" applyNumberFormat="1" applyFont="1" applyFill="1" applyBorder="1"/>
    <xf numFmtId="0" fontId="24" fillId="0" borderId="0" xfId="0" applyNumberFormat="1" applyFont="1"/>
    <xf numFmtId="0" fontId="17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/>
    </xf>
    <xf numFmtId="0" fontId="18" fillId="0" borderId="0" xfId="0" applyFont="1" applyBorder="1" applyAlignment="1">
      <alignment horizontal="center" vertical="center"/>
    </xf>
    <xf numFmtId="0" fontId="61" fillId="0" borderId="0" xfId="0" applyFont="1"/>
    <xf numFmtId="0" fontId="54" fillId="0" borderId="0" xfId="0" applyFont="1"/>
    <xf numFmtId="0" fontId="19" fillId="5" borderId="14" xfId="0" applyFont="1" applyFill="1" applyBorder="1" applyAlignment="1">
      <alignment vertical="center" wrapText="1"/>
    </xf>
    <xf numFmtId="0" fontId="19" fillId="5" borderId="13" xfId="0" applyFont="1" applyFill="1" applyBorder="1" applyAlignment="1">
      <alignment horizontal="center" vertical="center" wrapText="1"/>
    </xf>
    <xf numFmtId="0" fontId="19" fillId="5" borderId="14" xfId="0" applyFont="1" applyFill="1" applyBorder="1" applyAlignment="1">
      <alignment vertical="center"/>
    </xf>
    <xf numFmtId="0" fontId="14" fillId="0" borderId="7" xfId="0" applyFont="1" applyFill="1" applyBorder="1"/>
    <xf numFmtId="0" fontId="14" fillId="0" borderId="11" xfId="0" applyFont="1" applyFill="1" applyBorder="1"/>
    <xf numFmtId="0" fontId="14" fillId="0" borderId="0" xfId="0" applyFont="1" applyFill="1" applyBorder="1" applyAlignment="1">
      <alignment wrapText="1"/>
    </xf>
    <xf numFmtId="0" fontId="14" fillId="0" borderId="12" xfId="0" applyFont="1" applyFill="1" applyBorder="1"/>
    <xf numFmtId="0" fontId="14" fillId="0" borderId="8" xfId="0" applyFont="1" applyBorder="1"/>
    <xf numFmtId="0" fontId="21" fillId="0" borderId="9" xfId="0" applyFont="1" applyBorder="1"/>
    <xf numFmtId="0" fontId="16" fillId="0" borderId="9" xfId="0" applyFont="1" applyBorder="1"/>
    <xf numFmtId="0" fontId="24" fillId="8" borderId="9" xfId="0" applyFont="1" applyFill="1" applyBorder="1"/>
    <xf numFmtId="0" fontId="16" fillId="0" borderId="9" xfId="0" applyNumberFormat="1" applyFont="1" applyBorder="1"/>
    <xf numFmtId="0" fontId="23" fillId="0" borderId="9" xfId="0" applyFont="1" applyBorder="1"/>
    <xf numFmtId="0" fontId="23" fillId="0" borderId="10" xfId="0" applyFont="1" applyBorder="1"/>
    <xf numFmtId="0" fontId="21" fillId="0" borderId="0" xfId="0" applyFont="1" applyBorder="1"/>
    <xf numFmtId="0" fontId="6" fillId="0" borderId="0" xfId="0" applyFont="1" applyBorder="1" applyAlignment="1" applyProtection="1">
      <alignment horizontal="left"/>
      <protection locked="0"/>
    </xf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3" fillId="0" borderId="14" xfId="0" applyFont="1" applyBorder="1"/>
    <xf numFmtId="0" fontId="3" fillId="0" borderId="30" xfId="0" applyFont="1" applyBorder="1"/>
    <xf numFmtId="0" fontId="0" fillId="0" borderId="10" xfId="0" applyBorder="1"/>
    <xf numFmtId="0" fontId="3" fillId="3" borderId="13" xfId="0" applyFont="1" applyFill="1" applyBorder="1" applyAlignment="1">
      <alignment horizontal="center" vertical="center"/>
    </xf>
    <xf numFmtId="0" fontId="3" fillId="3" borderId="13" xfId="0" applyFont="1" applyFill="1" applyBorder="1" applyAlignment="1">
      <alignment horizontal="center" vertical="center" wrapText="1"/>
    </xf>
    <xf numFmtId="0" fontId="5" fillId="0" borderId="0" xfId="0" applyFont="1" applyBorder="1" applyAlignment="1">
      <alignment horizontal="left"/>
    </xf>
    <xf numFmtId="0" fontId="62" fillId="0" borderId="0" xfId="0" applyFont="1"/>
    <xf numFmtId="164" fontId="8" fillId="0" borderId="0" xfId="3" applyNumberFormat="1" applyFont="1" applyBorder="1" applyAlignment="1" applyProtection="1">
      <alignment horizontal="left" vertical="center"/>
    </xf>
    <xf numFmtId="164" fontId="8" fillId="0" borderId="0" xfId="3" applyNumberFormat="1" applyFont="1" applyBorder="1" applyAlignment="1" applyProtection="1">
      <alignment horizontal="left" vertical="center" wrapText="1"/>
    </xf>
    <xf numFmtId="0" fontId="2" fillId="9" borderId="0" xfId="0" applyFont="1" applyFill="1" applyAlignment="1" applyProtection="1">
      <alignment horizontal="right" vertical="center"/>
    </xf>
    <xf numFmtId="0" fontId="0" fillId="0" borderId="0" xfId="0" applyFill="1" applyBorder="1" applyAlignment="1">
      <alignment horizontal="center"/>
    </xf>
    <xf numFmtId="0" fontId="5" fillId="0" borderId="0" xfId="0" applyFont="1" applyBorder="1" applyAlignment="1">
      <alignment horizontal="left"/>
    </xf>
    <xf numFmtId="0" fontId="0" fillId="0" borderId="11" xfId="0" applyFill="1" applyBorder="1" applyAlignment="1">
      <alignment horizontal="center"/>
    </xf>
    <xf numFmtId="0" fontId="19" fillId="7" borderId="5" xfId="0" applyFont="1" applyFill="1" applyBorder="1" applyAlignment="1">
      <alignment vertical="center" wrapText="1"/>
    </xf>
    <xf numFmtId="0" fontId="0" fillId="0" borderId="0" xfId="0" applyFont="1" applyFill="1" applyBorder="1"/>
    <xf numFmtId="0" fontId="5" fillId="0" borderId="0" xfId="0" applyFont="1" applyFill="1" applyBorder="1" applyAlignment="1"/>
    <xf numFmtId="0" fontId="3" fillId="0" borderId="0" xfId="0" applyFont="1" applyFill="1" applyBorder="1"/>
    <xf numFmtId="0" fontId="14" fillId="0" borderId="0" xfId="0" applyFont="1" applyBorder="1"/>
    <xf numFmtId="0" fontId="3" fillId="0" borderId="0" xfId="0" applyFont="1" applyBorder="1" applyAlignment="1">
      <alignment horizontal="center"/>
    </xf>
    <xf numFmtId="0" fontId="13" fillId="0" borderId="0" xfId="0" applyFont="1" applyFill="1"/>
    <xf numFmtId="0" fontId="13" fillId="0" borderId="0" xfId="0" applyFont="1" applyBorder="1"/>
    <xf numFmtId="0" fontId="3" fillId="0" borderId="0" xfId="0" applyFont="1" applyBorder="1" applyAlignment="1" applyProtection="1">
      <protection locked="0"/>
    </xf>
    <xf numFmtId="0" fontId="3" fillId="0" borderId="0" xfId="0" applyFont="1" applyBorder="1" applyAlignment="1"/>
    <xf numFmtId="14" fontId="3" fillId="0" borderId="0" xfId="0" applyNumberFormat="1" applyFont="1" applyBorder="1" applyAlignment="1" applyProtection="1">
      <protection locked="0"/>
    </xf>
    <xf numFmtId="0" fontId="21" fillId="0" borderId="0" xfId="0" applyFont="1" applyAlignment="1"/>
    <xf numFmtId="1" fontId="67" fillId="8" borderId="0" xfId="0" applyNumberFormat="1" applyFont="1" applyFill="1" applyAlignment="1">
      <alignment horizontal="center"/>
    </xf>
    <xf numFmtId="0" fontId="5" fillId="5" borderId="12" xfId="0" applyFont="1" applyFill="1" applyBorder="1" applyAlignment="1" applyProtection="1">
      <alignment horizontal="right"/>
    </xf>
    <xf numFmtId="0" fontId="19" fillId="6" borderId="13" xfId="0" applyFont="1" applyFill="1" applyBorder="1" applyAlignment="1">
      <alignment horizontal="center" vertical="center" wrapText="1"/>
    </xf>
    <xf numFmtId="0" fontId="67" fillId="8" borderId="0" xfId="0" applyFont="1" applyFill="1" applyAlignment="1">
      <alignment horizontal="center"/>
    </xf>
    <xf numFmtId="0" fontId="67" fillId="8" borderId="0" xfId="0" applyNumberFormat="1" applyFont="1" applyFill="1" applyAlignment="1">
      <alignment horizontal="left"/>
    </xf>
    <xf numFmtId="0" fontId="67" fillId="8" borderId="0" xfId="0" applyNumberFormat="1" applyFont="1" applyFill="1" applyAlignment="1">
      <alignment horizontal="center"/>
    </xf>
    <xf numFmtId="2" fontId="67" fillId="8" borderId="0" xfId="0" applyNumberFormat="1" applyFont="1" applyFill="1" applyAlignment="1">
      <alignment horizontal="center"/>
    </xf>
    <xf numFmtId="2" fontId="69" fillId="8" borderId="0" xfId="0" applyNumberFormat="1" applyFont="1" applyFill="1" applyAlignment="1">
      <alignment horizontal="center"/>
    </xf>
    <xf numFmtId="0" fontId="14" fillId="8" borderId="0" xfId="0" applyFont="1" applyFill="1" applyAlignment="1">
      <alignment horizontal="center"/>
    </xf>
    <xf numFmtId="49" fontId="67" fillId="8" borderId="0" xfId="0" applyNumberFormat="1" applyFont="1" applyFill="1" applyAlignment="1">
      <alignment horizontal="center"/>
    </xf>
    <xf numFmtId="0" fontId="0" fillId="0" borderId="12" xfId="0" applyFill="1" applyBorder="1" applyAlignment="1">
      <alignment horizontal="center"/>
    </xf>
    <xf numFmtId="14" fontId="32" fillId="0" borderId="0" xfId="0" applyNumberFormat="1" applyFont="1"/>
    <xf numFmtId="0" fontId="0" fillId="0" borderId="11" xfId="0" applyFill="1" applyBorder="1"/>
    <xf numFmtId="0" fontId="0" fillId="0" borderId="0" xfId="0" applyFill="1" applyBorder="1"/>
    <xf numFmtId="0" fontId="0" fillId="5" borderId="0" xfId="0" applyFill="1"/>
    <xf numFmtId="0" fontId="71" fillId="0" borderId="0" xfId="0" applyFont="1"/>
    <xf numFmtId="0" fontId="71" fillId="5" borderId="0" xfId="0" applyFont="1" applyFill="1" applyBorder="1" applyAlignment="1" applyProtection="1">
      <protection locked="0"/>
    </xf>
    <xf numFmtId="0" fontId="5" fillId="5" borderId="12" xfId="0" applyFont="1" applyFill="1" applyBorder="1" applyAlignment="1" applyProtection="1">
      <alignment horizontal="center"/>
    </xf>
    <xf numFmtId="0" fontId="5" fillId="5" borderId="12" xfId="0" applyFont="1" applyFill="1" applyBorder="1" applyAlignment="1" applyProtection="1"/>
    <xf numFmtId="0" fontId="3" fillId="8" borderId="13" xfId="0" applyFont="1" applyFill="1" applyBorder="1" applyAlignment="1">
      <alignment horizontal="right" vertical="center"/>
    </xf>
    <xf numFmtId="0" fontId="36" fillId="0" borderId="0" xfId="0" applyFont="1" applyAlignment="1" applyProtection="1">
      <alignment horizontal="center"/>
      <protection locked="0"/>
    </xf>
    <xf numFmtId="49" fontId="14" fillId="0" borderId="0" xfId="0" applyNumberFormat="1" applyFont="1" applyFill="1" applyBorder="1" applyAlignment="1" applyProtection="1">
      <alignment vertical="center" wrapText="1"/>
      <protection locked="0"/>
    </xf>
    <xf numFmtId="0" fontId="14" fillId="0" borderId="0" xfId="0" applyNumberFormat="1" applyFont="1" applyFill="1" applyAlignment="1" applyProtection="1">
      <alignment horizontal="center" vertical="center" wrapText="1"/>
      <protection locked="0"/>
    </xf>
    <xf numFmtId="49" fontId="14" fillId="0" borderId="13" xfId="0" applyNumberFormat="1" applyFont="1" applyFill="1" applyBorder="1" applyAlignment="1" applyProtection="1">
      <alignment vertical="center" wrapText="1"/>
      <protection locked="0"/>
    </xf>
    <xf numFmtId="0" fontId="14" fillId="0" borderId="0" xfId="0" applyNumberFormat="1" applyFont="1" applyFill="1" applyBorder="1" applyAlignment="1" applyProtection="1">
      <alignment horizontal="center" vertical="center" wrapText="1"/>
      <protection locked="0"/>
    </xf>
    <xf numFmtId="0" fontId="14" fillId="0" borderId="0" xfId="0" applyFont="1" applyFill="1" applyBorder="1" applyAlignment="1" applyProtection="1">
      <alignment vertical="center" wrapText="1"/>
      <protection locked="0"/>
    </xf>
    <xf numFmtId="164" fontId="14" fillId="0" borderId="0" xfId="0" applyNumberFormat="1" applyFont="1" applyFill="1" applyBorder="1" applyAlignment="1" applyProtection="1">
      <alignment horizontal="center" vertical="center" wrapText="1"/>
      <protection locked="0"/>
    </xf>
    <xf numFmtId="166" fontId="14" fillId="0" borderId="0" xfId="0" applyNumberFormat="1" applyFont="1" applyFill="1" applyBorder="1" applyAlignment="1" applyProtection="1">
      <alignment horizontal="center" vertical="center" wrapText="1"/>
      <protection locked="0"/>
    </xf>
    <xf numFmtId="0" fontId="3" fillId="0" borderId="11" xfId="0" applyFont="1" applyBorder="1" applyAlignment="1" applyProtection="1">
      <alignment horizontal="center"/>
      <protection locked="0"/>
    </xf>
    <xf numFmtId="0" fontId="3" fillId="0" borderId="0" xfId="0" applyFont="1" applyBorder="1" applyAlignment="1" applyProtection="1">
      <alignment horizontal="center"/>
      <protection locked="0"/>
    </xf>
    <xf numFmtId="0" fontId="3" fillId="0" borderId="12" xfId="0" applyFont="1" applyBorder="1" applyAlignment="1" applyProtection="1">
      <alignment horizontal="center"/>
      <protection locked="0"/>
    </xf>
    <xf numFmtId="0" fontId="3" fillId="0" borderId="8" xfId="0" applyFont="1" applyBorder="1" applyAlignment="1" applyProtection="1">
      <protection locked="0"/>
    </xf>
    <xf numFmtId="0" fontId="3" fillId="0" borderId="9" xfId="0" applyFont="1" applyBorder="1" applyAlignment="1" applyProtection="1">
      <protection locked="0"/>
    </xf>
    <xf numFmtId="0" fontId="3" fillId="0" borderId="10" xfId="0" applyFont="1" applyBorder="1" applyAlignment="1" applyProtection="1">
      <protection locked="0"/>
    </xf>
    <xf numFmtId="165" fontId="10" fillId="0" borderId="0" xfId="4" applyNumberFormat="1" applyFont="1" applyFill="1" applyBorder="1"/>
    <xf numFmtId="7" fontId="10" fillId="0" borderId="6" xfId="4" applyNumberFormat="1" applyFont="1" applyFill="1" applyBorder="1"/>
    <xf numFmtId="0" fontId="13" fillId="0" borderId="5" xfId="0" applyFont="1" applyBorder="1" applyProtection="1">
      <protection locked="0"/>
    </xf>
    <xf numFmtId="0" fontId="13" fillId="0" borderId="6" xfId="0" applyFont="1" applyBorder="1" applyProtection="1">
      <protection locked="0"/>
    </xf>
    <xf numFmtId="0" fontId="13" fillId="0" borderId="7" xfId="0" applyFont="1" applyBorder="1" applyProtection="1">
      <protection locked="0"/>
    </xf>
    <xf numFmtId="164" fontId="8" fillId="0" borderId="1" xfId="3" applyNumberFormat="1" applyFont="1" applyBorder="1" applyAlignment="1">
      <alignment horizontal="center" vertical="center" wrapText="1"/>
    </xf>
    <xf numFmtId="0" fontId="10" fillId="0" borderId="0" xfId="1" applyNumberFormat="1" applyFont="1" applyBorder="1" applyAlignment="1" applyProtection="1">
      <alignment horizontal="center" vertical="center"/>
      <protection locked="0"/>
    </xf>
    <xf numFmtId="0" fontId="19" fillId="6" borderId="14" xfId="0" applyNumberFormat="1" applyFont="1" applyFill="1" applyBorder="1" applyAlignment="1">
      <alignment vertical="center" wrapText="1"/>
    </xf>
    <xf numFmtId="0" fontId="72" fillId="7" borderId="13" xfId="0" applyFont="1" applyFill="1" applyBorder="1" applyAlignment="1">
      <alignment horizontal="center" vertical="center" wrapText="1"/>
    </xf>
    <xf numFmtId="0" fontId="72" fillId="7" borderId="13" xfId="0" applyFont="1" applyFill="1" applyBorder="1" applyAlignment="1">
      <alignment horizontal="center" vertical="center"/>
    </xf>
    <xf numFmtId="0" fontId="73" fillId="0" borderId="0" xfId="0" applyFont="1"/>
    <xf numFmtId="0" fontId="10" fillId="0" borderId="11" xfId="0" applyFont="1" applyFill="1" applyBorder="1" applyAlignment="1">
      <alignment horizontal="left"/>
    </xf>
    <xf numFmtId="0" fontId="5" fillId="5" borderId="0" xfId="0" applyFont="1" applyFill="1" applyBorder="1" applyAlignment="1" applyProtection="1">
      <alignment horizontal="right"/>
    </xf>
    <xf numFmtId="0" fontId="36" fillId="8" borderId="13" xfId="0" applyFont="1" applyFill="1" applyBorder="1" applyAlignment="1" applyProtection="1">
      <alignment horizontal="center"/>
      <protection locked="0"/>
    </xf>
    <xf numFmtId="0" fontId="36" fillId="0" borderId="6" xfId="0" applyNumberFormat="1" applyFont="1" applyFill="1" applyBorder="1" applyAlignment="1" applyProtection="1">
      <alignment horizontal="center"/>
      <protection locked="0"/>
    </xf>
    <xf numFmtId="0" fontId="40" fillId="8" borderId="0" xfId="0" applyFont="1" applyFill="1" applyAlignment="1" applyProtection="1">
      <alignment horizontal="center"/>
      <protection locked="0"/>
    </xf>
    <xf numFmtId="0" fontId="40" fillId="8" borderId="0" xfId="0" applyNumberFormat="1" applyFont="1" applyFill="1" applyAlignment="1" applyProtection="1">
      <alignment horizontal="center"/>
      <protection locked="0"/>
    </xf>
    <xf numFmtId="49" fontId="40" fillId="8" borderId="13" xfId="0" applyNumberFormat="1" applyFont="1" applyFill="1" applyBorder="1" applyAlignment="1" applyProtection="1">
      <alignment horizontal="center"/>
      <protection locked="0"/>
    </xf>
    <xf numFmtId="0" fontId="40" fillId="8" borderId="13" xfId="0" applyFont="1" applyFill="1" applyBorder="1" applyAlignment="1" applyProtection="1">
      <alignment horizontal="center"/>
      <protection locked="0"/>
    </xf>
    <xf numFmtId="166" fontId="40" fillId="8" borderId="0" xfId="0" applyNumberFormat="1" applyFont="1" applyFill="1" applyBorder="1" applyAlignment="1" applyProtection="1">
      <alignment horizontal="center" wrapText="1"/>
      <protection locked="0"/>
    </xf>
    <xf numFmtId="14" fontId="57" fillId="0" borderId="0" xfId="0" applyNumberFormat="1" applyFont="1" applyAlignment="1" applyProtection="1">
      <alignment horizontal="center"/>
      <protection locked="0"/>
    </xf>
    <xf numFmtId="4" fontId="36" fillId="0" borderId="6" xfId="0" applyNumberFormat="1" applyFont="1" applyFill="1" applyBorder="1" applyAlignment="1" applyProtection="1">
      <alignment horizontal="center" wrapText="1"/>
      <protection locked="0"/>
    </xf>
    <xf numFmtId="2" fontId="36" fillId="0" borderId="6" xfId="1" applyNumberFormat="1" applyFont="1" applyFill="1" applyBorder="1" applyAlignment="1" applyProtection="1">
      <alignment horizontal="center" wrapText="1"/>
      <protection locked="0"/>
    </xf>
    <xf numFmtId="0" fontId="36" fillId="0" borderId="30" xfId="0" applyFont="1" applyBorder="1" applyAlignment="1" applyProtection="1">
      <alignment horizontal="center" wrapText="1"/>
      <protection locked="0"/>
    </xf>
    <xf numFmtId="0" fontId="21" fillId="0" borderId="30" xfId="0" applyFont="1" applyBorder="1" applyAlignment="1" applyProtection="1">
      <alignment horizontal="center" wrapText="1"/>
      <protection locked="0"/>
    </xf>
    <xf numFmtId="0" fontId="36" fillId="0" borderId="6" xfId="0" applyNumberFormat="1" applyFont="1" applyFill="1" applyBorder="1" applyAlignment="1" applyProtection="1">
      <alignment horizontal="center" vertical="center"/>
      <protection locked="0"/>
    </xf>
    <xf numFmtId="0" fontId="40" fillId="8" borderId="0" xfId="0" applyNumberFormat="1" applyFont="1" applyFill="1" applyAlignment="1" applyProtection="1">
      <alignment horizontal="left"/>
      <protection locked="0"/>
    </xf>
    <xf numFmtId="0" fontId="40" fillId="8" borderId="0" xfId="0" applyFont="1" applyFill="1" applyAlignment="1" applyProtection="1">
      <alignment horizontal="center" vertical="center"/>
      <protection locked="0"/>
    </xf>
    <xf numFmtId="166" fontId="40" fillId="8" borderId="0" xfId="0" applyNumberFormat="1" applyFont="1" applyFill="1" applyBorder="1" applyAlignment="1" applyProtection="1">
      <alignment horizontal="center" vertical="center" wrapText="1"/>
      <protection locked="0"/>
    </xf>
    <xf numFmtId="14" fontId="40" fillId="8" borderId="0" xfId="0" applyNumberFormat="1" applyFont="1" applyFill="1" applyAlignment="1" applyProtection="1">
      <alignment horizontal="center" vertical="center"/>
      <protection locked="0"/>
    </xf>
    <xf numFmtId="14" fontId="36" fillId="0" borderId="6" xfId="0" applyNumberFormat="1" applyFont="1" applyFill="1" applyBorder="1" applyAlignment="1" applyProtection="1">
      <alignment horizontal="center" vertical="center" wrapText="1"/>
      <protection locked="0"/>
    </xf>
    <xf numFmtId="4" fontId="36" fillId="0" borderId="6" xfId="0" applyNumberFormat="1" applyFont="1" applyFill="1" applyBorder="1" applyAlignment="1" applyProtection="1">
      <alignment horizontal="center" vertical="center" wrapText="1"/>
      <protection locked="0"/>
    </xf>
    <xf numFmtId="0" fontId="66" fillId="0" borderId="6" xfId="0" applyNumberFormat="1" applyFont="1" applyFill="1" applyBorder="1" applyAlignment="1" applyProtection="1">
      <alignment horizontal="center" vertical="center"/>
      <protection locked="0"/>
    </xf>
    <xf numFmtId="14" fontId="66" fillId="0" borderId="6" xfId="0" applyNumberFormat="1" applyFont="1" applyFill="1" applyBorder="1" applyAlignment="1" applyProtection="1">
      <alignment horizontal="center" vertical="center" wrapText="1"/>
      <protection locked="0"/>
    </xf>
    <xf numFmtId="4" fontId="66" fillId="0" borderId="6" xfId="0" applyNumberFormat="1" applyFont="1" applyFill="1" applyBorder="1" applyAlignment="1" applyProtection="1">
      <alignment horizontal="center" vertical="center" wrapText="1"/>
      <protection locked="0"/>
    </xf>
    <xf numFmtId="49" fontId="36" fillId="0" borderId="6" xfId="0" applyNumberFormat="1" applyFont="1" applyFill="1" applyBorder="1" applyAlignment="1" applyProtection="1">
      <alignment vertical="center" wrapText="1"/>
      <protection locked="0"/>
    </xf>
    <xf numFmtId="49" fontId="36" fillId="0" borderId="6" xfId="0" applyNumberFormat="1" applyFont="1" applyFill="1" applyBorder="1" applyAlignment="1" applyProtection="1">
      <alignment wrapText="1"/>
      <protection locked="0"/>
    </xf>
    <xf numFmtId="0" fontId="36" fillId="0" borderId="0" xfId="0" applyNumberFormat="1" applyFont="1" applyFill="1" applyBorder="1" applyAlignment="1" applyProtection="1">
      <alignment horizontal="center" vertical="center" wrapText="1"/>
      <protection locked="0"/>
    </xf>
    <xf numFmtId="164" fontId="36" fillId="0" borderId="0" xfId="0" applyNumberFormat="1" applyFont="1" applyFill="1" applyBorder="1" applyAlignment="1" applyProtection="1">
      <alignment horizontal="center" vertical="center" wrapText="1"/>
      <protection locked="0"/>
    </xf>
    <xf numFmtId="49" fontId="36" fillId="0" borderId="0" xfId="0" applyNumberFormat="1" applyFont="1" applyFill="1" applyBorder="1" applyAlignment="1" applyProtection="1">
      <alignment vertical="center" wrapText="1"/>
      <protection locked="0"/>
    </xf>
    <xf numFmtId="0" fontId="36" fillId="0" borderId="6" xfId="0" applyNumberFormat="1" applyFont="1" applyFill="1" applyBorder="1" applyAlignment="1" applyProtection="1">
      <alignment horizontal="center" vertical="center" wrapText="1"/>
      <protection locked="0"/>
    </xf>
    <xf numFmtId="0" fontId="36" fillId="0" borderId="6" xfId="0" applyFont="1" applyFill="1" applyBorder="1" applyAlignment="1" applyProtection="1">
      <alignment horizontal="center" vertical="center" wrapText="1"/>
      <protection locked="0"/>
    </xf>
    <xf numFmtId="0" fontId="14" fillId="0" borderId="6" xfId="0" applyNumberFormat="1" applyFont="1" applyFill="1" applyBorder="1" applyAlignment="1" applyProtection="1">
      <alignment horizontal="center" vertical="center"/>
      <protection locked="0"/>
    </xf>
    <xf numFmtId="49" fontId="14" fillId="0" borderId="6" xfId="0" applyNumberFormat="1" applyFont="1" applyFill="1" applyBorder="1" applyAlignment="1" applyProtection="1">
      <alignment vertical="center" wrapText="1"/>
      <protection locked="0"/>
    </xf>
    <xf numFmtId="49" fontId="14" fillId="0" borderId="6" xfId="0" applyNumberFormat="1" applyFont="1" applyFill="1" applyBorder="1" applyAlignment="1" applyProtection="1">
      <alignment wrapText="1"/>
      <protection locked="0"/>
    </xf>
    <xf numFmtId="0" fontId="14" fillId="0" borderId="6" xfId="0" applyNumberFormat="1" applyFont="1" applyFill="1" applyBorder="1" applyAlignment="1" applyProtection="1">
      <alignment horizontal="center" vertical="center" wrapText="1"/>
      <protection locked="0"/>
    </xf>
    <xf numFmtId="2" fontId="14" fillId="0" borderId="6" xfId="1" applyNumberFormat="1" applyFont="1" applyFill="1" applyBorder="1" applyAlignment="1" applyProtection="1">
      <alignment vertical="center" wrapText="1"/>
      <protection locked="0"/>
    </xf>
    <xf numFmtId="0" fontId="14" fillId="0" borderId="6" xfId="0" applyFont="1" applyFill="1" applyBorder="1" applyAlignment="1" applyProtection="1">
      <alignment horizontal="center" vertical="center" wrapText="1"/>
      <protection locked="0"/>
    </xf>
    <xf numFmtId="0" fontId="5" fillId="5" borderId="7" xfId="0" applyFont="1" applyFill="1" applyBorder="1" applyAlignment="1" applyProtection="1"/>
    <xf numFmtId="0" fontId="71" fillId="5" borderId="11" xfId="0" applyFont="1" applyFill="1" applyBorder="1" applyAlignment="1" applyProtection="1"/>
    <xf numFmtId="0" fontId="71" fillId="5" borderId="0" xfId="0" applyFont="1" applyFill="1" applyBorder="1" applyAlignment="1" applyProtection="1"/>
    <xf numFmtId="1" fontId="13" fillId="0" borderId="13" xfId="0" applyNumberFormat="1" applyFont="1" applyFill="1" applyBorder="1" applyAlignment="1" applyProtection="1">
      <alignment vertical="center" wrapText="1"/>
      <protection locked="0"/>
    </xf>
    <xf numFmtId="1" fontId="13" fillId="0" borderId="13" xfId="0" applyNumberFormat="1" applyFont="1" applyFill="1" applyBorder="1" applyAlignment="1" applyProtection="1">
      <alignment horizontal="left"/>
      <protection locked="0"/>
    </xf>
    <xf numFmtId="1" fontId="13" fillId="0" borderId="13" xfId="0" applyNumberFormat="1" applyFont="1" applyFill="1" applyBorder="1" applyAlignment="1" applyProtection="1">
      <alignment wrapText="1"/>
      <protection locked="0"/>
    </xf>
    <xf numFmtId="0" fontId="13" fillId="0" borderId="16" xfId="0" applyNumberFormat="1" applyFont="1" applyFill="1" applyBorder="1" applyAlignment="1" applyProtection="1">
      <alignment horizontal="center" vertical="center" wrapText="1"/>
      <protection locked="0"/>
    </xf>
    <xf numFmtId="164" fontId="13" fillId="0" borderId="16" xfId="0" applyNumberFormat="1" applyFont="1" applyFill="1" applyBorder="1" applyAlignment="1" applyProtection="1">
      <alignment horizontal="center" vertical="center" wrapText="1"/>
      <protection locked="0"/>
    </xf>
    <xf numFmtId="1" fontId="13" fillId="0" borderId="16" xfId="0" applyNumberFormat="1" applyFont="1" applyFill="1" applyBorder="1" applyAlignment="1" applyProtection="1">
      <alignment horizontal="center" vertical="center" wrapText="1"/>
      <protection locked="0"/>
    </xf>
    <xf numFmtId="1" fontId="13" fillId="0" borderId="16" xfId="0" applyNumberFormat="1" applyFont="1" applyFill="1" applyBorder="1" applyAlignment="1" applyProtection="1">
      <alignment vertical="center" wrapText="1"/>
      <protection locked="0"/>
    </xf>
    <xf numFmtId="166" fontId="13" fillId="0" borderId="16" xfId="0" applyNumberFormat="1" applyFont="1" applyFill="1" applyBorder="1" applyAlignment="1" applyProtection="1">
      <alignment horizontal="center" vertical="center" wrapText="1"/>
      <protection locked="0"/>
    </xf>
    <xf numFmtId="0" fontId="13" fillId="0" borderId="28" xfId="0" applyNumberFormat="1" applyFont="1" applyFill="1" applyBorder="1" applyAlignment="1" applyProtection="1">
      <alignment horizontal="center" vertical="center" wrapText="1"/>
      <protection locked="0"/>
    </xf>
    <xf numFmtId="1" fontId="13" fillId="0" borderId="13" xfId="0" applyNumberFormat="1" applyFont="1" applyFill="1" applyBorder="1" applyAlignment="1" applyProtection="1">
      <alignment horizontal="center"/>
      <protection locked="0"/>
    </xf>
    <xf numFmtId="0" fontId="13" fillId="0" borderId="13" xfId="0" applyFont="1" applyFill="1" applyBorder="1" applyAlignment="1" applyProtection="1">
      <alignment horizontal="center"/>
      <protection locked="0"/>
    </xf>
    <xf numFmtId="43" fontId="13" fillId="0" borderId="13" xfId="1" applyNumberFormat="1" applyFont="1" applyFill="1" applyBorder="1" applyAlignment="1" applyProtection="1">
      <alignment horizontal="right"/>
      <protection locked="0"/>
    </xf>
    <xf numFmtId="0" fontId="14" fillId="0" borderId="0" xfId="0" applyFont="1" applyFill="1" applyAlignment="1" applyProtection="1">
      <alignment horizontal="center"/>
      <protection locked="0"/>
    </xf>
    <xf numFmtId="0" fontId="5" fillId="5" borderId="5" xfId="0" applyFont="1" applyFill="1" applyBorder="1" applyAlignment="1" applyProtection="1"/>
    <xf numFmtId="0" fontId="5" fillId="5" borderId="6" xfId="0" applyFont="1" applyFill="1" applyBorder="1" applyAlignment="1" applyProtection="1"/>
    <xf numFmtId="0" fontId="14" fillId="8" borderId="0" xfId="0" applyFont="1" applyFill="1" applyAlignment="1" applyProtection="1">
      <alignment horizontal="center"/>
      <protection locked="0"/>
    </xf>
    <xf numFmtId="0" fontId="14" fillId="8" borderId="0" xfId="0" applyFont="1" applyFill="1" applyAlignment="1" applyProtection="1">
      <alignment horizontal="left"/>
      <protection locked="0"/>
    </xf>
    <xf numFmtId="0" fontId="67" fillId="8" borderId="0" xfId="0" applyFont="1" applyFill="1" applyAlignment="1" applyProtection="1">
      <alignment horizontal="center"/>
      <protection locked="0"/>
    </xf>
    <xf numFmtId="1" fontId="67" fillId="8" borderId="0" xfId="0" applyNumberFormat="1" applyFont="1" applyFill="1" applyAlignment="1" applyProtection="1">
      <alignment horizontal="center"/>
      <protection locked="0"/>
    </xf>
    <xf numFmtId="49" fontId="67" fillId="8" borderId="0" xfId="0" applyNumberFormat="1" applyFont="1" applyFill="1" applyAlignment="1" applyProtection="1">
      <alignment horizontal="center"/>
      <protection locked="0"/>
    </xf>
    <xf numFmtId="2" fontId="69" fillId="8" borderId="0" xfId="0" applyNumberFormat="1" applyFont="1" applyFill="1" applyAlignment="1" applyProtection="1">
      <alignment horizontal="center"/>
      <protection locked="0"/>
    </xf>
    <xf numFmtId="0" fontId="5" fillId="5" borderId="6" xfId="0" applyFont="1" applyFill="1" applyBorder="1" applyAlignment="1" applyProtection="1">
      <alignment horizontal="right"/>
    </xf>
    <xf numFmtId="0" fontId="71" fillId="5" borderId="0" xfId="0" applyFont="1" applyFill="1" applyBorder="1" applyProtection="1"/>
    <xf numFmtId="43" fontId="71" fillId="5" borderId="0" xfId="1" applyFont="1" applyFill="1" applyBorder="1" applyAlignment="1" applyProtection="1"/>
    <xf numFmtId="0" fontId="3" fillId="5" borderId="12" xfId="0" applyFont="1" applyFill="1" applyBorder="1" applyAlignment="1" applyProtection="1"/>
    <xf numFmtId="0" fontId="0" fillId="5" borderId="10" xfId="0" applyFont="1" applyFill="1" applyBorder="1" applyAlignment="1" applyProtection="1">
      <alignment horizontal="right"/>
    </xf>
    <xf numFmtId="0" fontId="32" fillId="0" borderId="0" xfId="0" applyFont="1" applyFill="1" applyBorder="1" applyAlignment="1" applyProtection="1">
      <alignment horizontal="center"/>
      <protection locked="0"/>
    </xf>
    <xf numFmtId="0" fontId="0" fillId="0" borderId="13" xfId="0" applyBorder="1" applyAlignment="1" applyProtection="1">
      <alignment horizontal="center"/>
      <protection locked="0"/>
    </xf>
    <xf numFmtId="0" fontId="14" fillId="0" borderId="0" xfId="0" applyFont="1" applyFill="1" applyBorder="1" applyAlignment="1" applyProtection="1">
      <alignment horizontal="center" vertical="center" wrapText="1"/>
      <protection locked="0"/>
    </xf>
    <xf numFmtId="0" fontId="45" fillId="0" borderId="0" xfId="0" quotePrefix="1" applyFont="1" applyFill="1" applyBorder="1" applyAlignment="1" applyProtection="1">
      <alignment horizontal="center" vertical="center" wrapText="1"/>
      <protection locked="0"/>
    </xf>
    <xf numFmtId="0" fontId="45" fillId="0" borderId="0" xfId="0" applyFont="1" applyFill="1" applyBorder="1" applyAlignment="1" applyProtection="1">
      <alignment horizontal="center" vertical="center" wrapText="1"/>
      <protection locked="0"/>
    </xf>
    <xf numFmtId="0" fontId="45" fillId="0" borderId="0" xfId="0" applyFont="1" applyFill="1" applyBorder="1" applyAlignment="1" applyProtection="1">
      <alignment vertical="center" wrapText="1"/>
      <protection locked="0"/>
    </xf>
    <xf numFmtId="0" fontId="51" fillId="0" borderId="0" xfId="0" applyFont="1" applyFill="1" applyBorder="1" applyAlignment="1" applyProtection="1">
      <alignment vertical="center" wrapText="1"/>
      <protection locked="0"/>
    </xf>
    <xf numFmtId="0" fontId="45" fillId="0" borderId="0" xfId="0" applyFont="1" applyFill="1" applyBorder="1" applyAlignment="1" applyProtection="1">
      <alignment wrapText="1"/>
      <protection locked="0"/>
    </xf>
    <xf numFmtId="164" fontId="45" fillId="0" borderId="0" xfId="0" applyNumberFormat="1" applyFont="1" applyFill="1" applyBorder="1" applyAlignment="1" applyProtection="1">
      <alignment horizontal="center" vertical="center" wrapText="1"/>
      <protection locked="0"/>
    </xf>
    <xf numFmtId="0" fontId="71" fillId="5" borderId="5" xfId="0" applyFont="1" applyFill="1" applyBorder="1" applyProtection="1"/>
    <xf numFmtId="0" fontId="71" fillId="5" borderId="6" xfId="0" applyFont="1" applyFill="1" applyBorder="1" applyProtection="1"/>
    <xf numFmtId="0" fontId="63" fillId="5" borderId="0" xfId="0" applyFont="1" applyFill="1" applyBorder="1" applyAlignment="1" applyProtection="1"/>
    <xf numFmtId="0" fontId="0" fillId="0" borderId="0" xfId="0" applyFill="1" applyAlignment="1" applyProtection="1">
      <alignment horizontal="center"/>
      <protection locked="0"/>
    </xf>
    <xf numFmtId="0" fontId="0" fillId="0" borderId="0" xfId="0" applyProtection="1">
      <protection locked="0"/>
    </xf>
    <xf numFmtId="0" fontId="0" fillId="0" borderId="0" xfId="0" applyAlignment="1" applyProtection="1">
      <alignment horizontal="right"/>
      <protection locked="0"/>
    </xf>
    <xf numFmtId="0" fontId="0" fillId="0" borderId="0" xfId="0" applyFill="1" applyAlignment="1" applyProtection="1">
      <alignment horizontal="right"/>
      <protection locked="0"/>
    </xf>
    <xf numFmtId="0" fontId="45" fillId="0" borderId="6" xfId="0" applyFont="1" applyFill="1" applyBorder="1" applyAlignment="1" applyProtection="1">
      <alignment horizontal="center" vertical="center"/>
      <protection locked="0"/>
    </xf>
    <xf numFmtId="166" fontId="45" fillId="0" borderId="0" xfId="0" applyNumberFormat="1" applyFont="1" applyFill="1" applyBorder="1" applyAlignment="1" applyProtection="1">
      <alignment horizontal="center" vertical="center" wrapText="1"/>
      <protection locked="0"/>
    </xf>
    <xf numFmtId="0" fontId="45" fillId="0" borderId="0" xfId="0" applyNumberFormat="1" applyFont="1" applyFill="1" applyBorder="1" applyAlignment="1" applyProtection="1">
      <alignment horizontal="center" vertical="center" wrapText="1"/>
      <protection locked="0"/>
    </xf>
    <xf numFmtId="0" fontId="45" fillId="0" borderId="6" xfId="0" applyFont="1" applyFill="1" applyBorder="1" applyAlignment="1" applyProtection="1">
      <alignment vertical="center" wrapText="1"/>
      <protection locked="0"/>
    </xf>
    <xf numFmtId="0" fontId="14" fillId="0" borderId="0" xfId="0" applyFont="1" applyFill="1" applyBorder="1" applyAlignment="1" applyProtection="1">
      <alignment horizontal="center" vertical="center"/>
      <protection locked="0"/>
    </xf>
    <xf numFmtId="0" fontId="45" fillId="0" borderId="0" xfId="0" applyNumberFormat="1" applyFont="1" applyFill="1" applyBorder="1" applyAlignment="1" applyProtection="1">
      <alignment vertical="center" wrapText="1"/>
      <protection locked="0"/>
    </xf>
    <xf numFmtId="0" fontId="65" fillId="0" borderId="5" xfId="0" applyFont="1" applyFill="1" applyBorder="1" applyAlignment="1" applyProtection="1">
      <alignment horizontal="center" vertical="center"/>
      <protection locked="0"/>
    </xf>
    <xf numFmtId="0" fontId="65" fillId="0" borderId="6" xfId="0" applyFont="1" applyFill="1" applyBorder="1" applyAlignment="1" applyProtection="1">
      <alignment horizontal="center" vertical="center" wrapText="1"/>
      <protection locked="0"/>
    </xf>
    <xf numFmtId="0" fontId="65" fillId="0" borderId="6" xfId="0" applyNumberFormat="1" applyFont="1" applyFill="1" applyBorder="1" applyAlignment="1" applyProtection="1">
      <alignment horizontal="center"/>
      <protection locked="0"/>
    </xf>
    <xf numFmtId="0" fontId="65" fillId="0" borderId="6" xfId="0" applyFont="1" applyFill="1" applyBorder="1" applyAlignment="1" applyProtection="1">
      <alignment horizontal="center"/>
      <protection locked="0"/>
    </xf>
    <xf numFmtId="0" fontId="65" fillId="0" borderId="6" xfId="0" applyFont="1" applyFill="1" applyBorder="1" applyAlignment="1" applyProtection="1">
      <alignment horizontal="left" wrapText="1"/>
      <protection locked="0"/>
    </xf>
    <xf numFmtId="49" fontId="70" fillId="0" borderId="6" xfId="0" applyNumberFormat="1" applyFont="1" applyFill="1" applyBorder="1" applyAlignment="1" applyProtection="1">
      <alignment horizontal="center" vertical="center" wrapText="1"/>
      <protection locked="0"/>
    </xf>
    <xf numFmtId="0" fontId="65" fillId="0" borderId="6" xfId="0" applyNumberFormat="1" applyFont="1" applyFill="1" applyBorder="1" applyAlignment="1" applyProtection="1">
      <alignment horizontal="center" vertical="center" wrapText="1"/>
      <protection locked="0"/>
    </xf>
    <xf numFmtId="0" fontId="65" fillId="0" borderId="6" xfId="0" applyFont="1" applyFill="1" applyBorder="1" applyAlignment="1" applyProtection="1">
      <alignment horizontal="center" wrapText="1"/>
      <protection locked="0"/>
    </xf>
    <xf numFmtId="165" fontId="65" fillId="0" borderId="7" xfId="0" applyNumberFormat="1" applyFont="1" applyFill="1" applyBorder="1" applyAlignment="1" applyProtection="1">
      <alignment vertical="center" wrapText="1"/>
      <protection locked="0"/>
    </xf>
    <xf numFmtId="0" fontId="14" fillId="0" borderId="5" xfId="0" applyFont="1" applyFill="1" applyBorder="1" applyAlignment="1" applyProtection="1">
      <alignment horizontal="center" vertical="center"/>
      <protection locked="0"/>
    </xf>
    <xf numFmtId="0" fontId="14" fillId="0" borderId="6" xfId="0" applyFont="1" applyFill="1" applyBorder="1" applyAlignment="1" applyProtection="1">
      <alignment vertical="center" wrapText="1"/>
      <protection locked="0"/>
    </xf>
    <xf numFmtId="0" fontId="14" fillId="0" borderId="6" xfId="0" applyNumberFormat="1" applyFont="1" applyFill="1" applyBorder="1" applyAlignment="1" applyProtection="1">
      <alignment vertical="center" wrapText="1"/>
      <protection locked="0"/>
    </xf>
    <xf numFmtId="0" fontId="14" fillId="0" borderId="6" xfId="0" applyFont="1" applyFill="1" applyBorder="1" applyAlignment="1" applyProtection="1">
      <alignment horizontal="left" wrapText="1"/>
      <protection locked="0"/>
    </xf>
    <xf numFmtId="0" fontId="14" fillId="0" borderId="6" xfId="0" applyFont="1" applyFill="1" applyBorder="1" applyAlignment="1" applyProtection="1">
      <alignment horizontal="center"/>
      <protection locked="0"/>
    </xf>
    <xf numFmtId="49" fontId="53" fillId="0" borderId="6" xfId="0" applyNumberFormat="1" applyFont="1" applyFill="1" applyBorder="1" applyAlignment="1" applyProtection="1">
      <alignment horizontal="center" vertical="center" wrapText="1"/>
      <protection locked="0"/>
    </xf>
    <xf numFmtId="0" fontId="14" fillId="0" borderId="6" xfId="0" applyFont="1" applyFill="1" applyBorder="1" applyAlignment="1" applyProtection="1">
      <alignment wrapText="1"/>
      <protection locked="0"/>
    </xf>
    <xf numFmtId="165" fontId="45" fillId="0" borderId="7" xfId="0" applyNumberFormat="1" applyFont="1" applyFill="1" applyBorder="1" applyAlignment="1" applyProtection="1">
      <alignment vertical="center" wrapText="1"/>
      <protection locked="0"/>
    </xf>
    <xf numFmtId="0" fontId="0" fillId="0" borderId="0" xfId="0" applyFont="1" applyProtection="1">
      <protection locked="0"/>
    </xf>
    <xf numFmtId="0" fontId="71" fillId="5" borderId="12" xfId="0" applyFont="1" applyFill="1" applyBorder="1" applyAlignment="1" applyProtection="1"/>
    <xf numFmtId="0" fontId="55" fillId="5" borderId="7" xfId="0" applyFont="1" applyFill="1" applyBorder="1" applyAlignment="1" applyProtection="1"/>
    <xf numFmtId="0" fontId="0" fillId="8" borderId="0" xfId="0" applyFill="1" applyAlignment="1" applyProtection="1">
      <alignment horizontal="center"/>
      <protection locked="0"/>
    </xf>
    <xf numFmtId="0" fontId="0" fillId="8" borderId="6" xfId="0" applyFill="1" applyBorder="1" applyAlignment="1" applyProtection="1">
      <alignment horizontal="center" vertical="center"/>
      <protection locked="0"/>
    </xf>
    <xf numFmtId="0" fontId="1" fillId="8" borderId="6" xfId="0" applyFont="1" applyFill="1" applyBorder="1" applyAlignment="1" applyProtection="1">
      <alignment horizontal="center"/>
      <protection locked="0"/>
    </xf>
    <xf numFmtId="0" fontId="1" fillId="8" borderId="6" xfId="0" applyFont="1" applyFill="1" applyBorder="1" applyAlignment="1" applyProtection="1">
      <alignment horizontal="center" vertical="center"/>
      <protection locked="0"/>
    </xf>
    <xf numFmtId="0" fontId="14" fillId="0" borderId="6" xfId="0" applyFont="1" applyFill="1" applyBorder="1" applyAlignment="1" applyProtection="1">
      <alignment horizontal="center" vertical="center"/>
      <protection locked="0"/>
    </xf>
    <xf numFmtId="0" fontId="5" fillId="5" borderId="5" xfId="0" applyFont="1" applyFill="1" applyBorder="1" applyAlignment="1" applyProtection="1">
      <alignment horizontal="left"/>
    </xf>
    <xf numFmtId="0" fontId="55" fillId="5" borderId="12" xfId="0" applyFont="1" applyFill="1" applyBorder="1" applyAlignment="1" applyProtection="1"/>
    <xf numFmtId="0" fontId="0" fillId="0" borderId="0" xfId="0" applyAlignment="1" applyProtection="1">
      <alignment horizontal="center"/>
      <protection locked="0"/>
    </xf>
    <xf numFmtId="0" fontId="14" fillId="0" borderId="6" xfId="0" applyFont="1" applyFill="1" applyBorder="1" applyAlignment="1" applyProtection="1">
      <alignment vertical="center"/>
      <protection locked="0"/>
    </xf>
    <xf numFmtId="0" fontId="45" fillId="0" borderId="6" xfId="0" applyFont="1" applyFill="1" applyBorder="1" applyAlignment="1" applyProtection="1">
      <alignment vertical="center"/>
      <protection locked="0"/>
    </xf>
    <xf numFmtId="0" fontId="45" fillId="0" borderId="6" xfId="0" applyFont="1" applyFill="1" applyBorder="1" applyAlignment="1" applyProtection="1">
      <alignment wrapText="1"/>
      <protection locked="0"/>
    </xf>
    <xf numFmtId="0" fontId="37" fillId="0" borderId="6" xfId="0" applyFont="1" applyFill="1" applyBorder="1" applyAlignment="1" applyProtection="1">
      <alignment horizontal="center"/>
      <protection locked="0"/>
    </xf>
    <xf numFmtId="0" fontId="58" fillId="0" borderId="6" xfId="0" applyFont="1" applyFill="1" applyBorder="1" applyAlignment="1" applyProtection="1">
      <alignment horizontal="center"/>
      <protection locked="0"/>
    </xf>
    <xf numFmtId="0" fontId="45" fillId="0" borderId="6" xfId="0" applyFont="1" applyFill="1" applyBorder="1" applyAlignment="1" applyProtection="1">
      <alignment horizontal="center" vertical="center" wrapText="1"/>
      <protection locked="0"/>
    </xf>
    <xf numFmtId="11" fontId="14" fillId="0" borderId="6" xfId="0" applyNumberFormat="1" applyFont="1" applyFill="1" applyBorder="1" applyAlignment="1" applyProtection="1">
      <alignment vertical="center" wrapText="1"/>
      <protection locked="0"/>
    </xf>
    <xf numFmtId="0" fontId="72" fillId="5" borderId="0" xfId="0" applyFont="1" applyFill="1" applyBorder="1" applyAlignment="1" applyProtection="1"/>
    <xf numFmtId="0" fontId="0" fillId="10" borderId="30" xfId="0" applyFill="1" applyBorder="1" applyAlignment="1" applyProtection="1">
      <alignment horizontal="center"/>
      <protection locked="0"/>
    </xf>
    <xf numFmtId="0" fontId="0" fillId="5" borderId="30" xfId="0" applyFill="1" applyBorder="1" applyAlignment="1" applyProtection="1">
      <alignment horizontal="center"/>
      <protection locked="0"/>
    </xf>
    <xf numFmtId="0" fontId="0" fillId="5" borderId="13" xfId="0" applyFill="1" applyBorder="1" applyAlignment="1" applyProtection="1">
      <alignment horizontal="center"/>
      <protection locked="0"/>
    </xf>
    <xf numFmtId="0" fontId="14" fillId="0" borderId="0" xfId="0" applyFont="1" applyProtection="1">
      <protection locked="0"/>
    </xf>
    <xf numFmtId="0" fontId="28" fillId="0" borderId="0" xfId="0" applyFont="1" applyProtection="1">
      <protection locked="0"/>
    </xf>
    <xf numFmtId="0" fontId="0" fillId="0" borderId="0" xfId="0" applyFill="1" applyProtection="1">
      <protection locked="0"/>
    </xf>
    <xf numFmtId="2" fontId="32" fillId="0" borderId="0" xfId="1" applyNumberFormat="1" applyFont="1" applyFill="1" applyBorder="1" applyAlignment="1" applyProtection="1">
      <alignment horizontal="center"/>
      <protection locked="0"/>
    </xf>
    <xf numFmtId="49" fontId="40" fillId="10" borderId="0" xfId="0" applyNumberFormat="1" applyFont="1" applyFill="1" applyAlignment="1" applyProtection="1">
      <alignment horizontal="center"/>
      <protection locked="0"/>
    </xf>
    <xf numFmtId="1" fontId="67" fillId="10" borderId="0" xfId="0" applyNumberFormat="1" applyFont="1" applyFill="1" applyAlignment="1" applyProtection="1">
      <alignment horizontal="center"/>
      <protection locked="0"/>
    </xf>
    <xf numFmtId="2" fontId="67" fillId="0" borderId="0" xfId="1" applyNumberFormat="1" applyFont="1" applyFill="1" applyBorder="1" applyAlignment="1" applyProtection="1">
      <alignment horizontal="center"/>
      <protection locked="0"/>
    </xf>
    <xf numFmtId="0" fontId="14" fillId="8" borderId="0" xfId="0" applyFont="1" applyFill="1" applyProtection="1">
      <protection locked="0"/>
    </xf>
    <xf numFmtId="0" fontId="14" fillId="0" borderId="12" xfId="0" applyFont="1" applyFill="1" applyBorder="1" applyAlignment="1" applyProtection="1">
      <alignment vertical="center" wrapText="1"/>
      <protection locked="0"/>
    </xf>
    <xf numFmtId="0" fontId="0" fillId="0" borderId="0" xfId="0" applyFont="1" applyFill="1" applyBorder="1" applyProtection="1">
      <protection locked="0"/>
    </xf>
    <xf numFmtId="0" fontId="14" fillId="0" borderId="0" xfId="0" applyFont="1" applyFill="1" applyBorder="1" applyAlignment="1" applyProtection="1">
      <alignment horizontal="center"/>
      <protection locked="0"/>
    </xf>
    <xf numFmtId="0" fontId="14" fillId="0" borderId="0" xfId="0" applyFont="1" applyFill="1" applyBorder="1" applyAlignment="1" applyProtection="1">
      <alignment wrapText="1"/>
      <protection locked="0"/>
    </xf>
    <xf numFmtId="164" fontId="14" fillId="0" borderId="0" xfId="0" applyNumberFormat="1" applyFont="1" applyFill="1" applyAlignment="1" applyProtection="1">
      <alignment horizontal="center"/>
      <protection locked="0"/>
    </xf>
    <xf numFmtId="49" fontId="14" fillId="0" borderId="0" xfId="0" applyNumberFormat="1" applyFont="1" applyFill="1" applyAlignment="1" applyProtection="1">
      <alignment horizontal="center"/>
      <protection locked="0"/>
    </xf>
    <xf numFmtId="0" fontId="14" fillId="0" borderId="0" xfId="0" quotePrefix="1" applyFont="1" applyFill="1" applyBorder="1" applyAlignment="1" applyProtection="1">
      <alignment horizontal="center" vertical="center" wrapText="1"/>
      <protection locked="0"/>
    </xf>
    <xf numFmtId="0" fontId="3" fillId="0" borderId="0" xfId="0" applyFont="1" applyBorder="1" applyProtection="1">
      <protection locked="0"/>
    </xf>
    <xf numFmtId="0" fontId="0" fillId="0" borderId="0" xfId="0" applyFont="1" applyBorder="1" applyProtection="1">
      <protection locked="0"/>
    </xf>
    <xf numFmtId="0" fontId="14" fillId="0" borderId="6" xfId="0" applyNumberFormat="1" applyFont="1" applyFill="1" applyBorder="1" applyAlignment="1" applyProtection="1">
      <alignment horizontal="center"/>
      <protection locked="0"/>
    </xf>
    <xf numFmtId="165" fontId="14" fillId="0" borderId="7" xfId="0" applyNumberFormat="1" applyFont="1" applyFill="1" applyBorder="1" applyAlignment="1" applyProtection="1">
      <alignment vertical="center" wrapText="1"/>
      <protection locked="0"/>
    </xf>
    <xf numFmtId="0" fontId="37" fillId="0" borderId="6" xfId="0" applyNumberFormat="1" applyFont="1" applyFill="1" applyBorder="1" applyAlignment="1" applyProtection="1">
      <alignment horizontal="center"/>
      <protection locked="0"/>
    </xf>
    <xf numFmtId="0" fontId="14" fillId="0" borderId="0" xfId="0" applyFont="1" applyFill="1" applyProtection="1">
      <protection locked="0"/>
    </xf>
    <xf numFmtId="49" fontId="14" fillId="0" borderId="6" xfId="0" applyNumberFormat="1" applyFont="1" applyFill="1" applyBorder="1" applyAlignment="1" applyProtection="1">
      <alignment horizontal="center"/>
      <protection locked="0"/>
    </xf>
    <xf numFmtId="49" fontId="14" fillId="0" borderId="6" xfId="0" applyNumberFormat="1" applyFont="1" applyFill="1" applyBorder="1" applyAlignment="1" applyProtection="1">
      <alignment horizontal="center" vertical="center"/>
      <protection locked="0"/>
    </xf>
    <xf numFmtId="0" fontId="14" fillId="0" borderId="13" xfId="0" applyNumberFormat="1" applyFont="1" applyFill="1" applyBorder="1" applyAlignment="1" applyProtection="1">
      <alignment horizontal="center" vertical="center" wrapText="1"/>
      <protection locked="0"/>
    </xf>
    <xf numFmtId="164" fontId="14" fillId="0" borderId="13" xfId="0" applyNumberFormat="1" applyFont="1" applyFill="1" applyBorder="1" applyAlignment="1" applyProtection="1">
      <alignment horizontal="center" vertical="center" wrapText="1"/>
      <protection locked="0"/>
    </xf>
    <xf numFmtId="4" fontId="14" fillId="0" borderId="6" xfId="0" applyNumberFormat="1" applyFont="1" applyFill="1" applyBorder="1" applyAlignment="1" applyProtection="1">
      <alignment horizontal="center" vertical="center" wrapText="1"/>
      <protection locked="0"/>
    </xf>
    <xf numFmtId="2" fontId="14" fillId="0" borderId="6" xfId="1" applyNumberFormat="1" applyFont="1" applyFill="1" applyBorder="1" applyAlignment="1" applyProtection="1">
      <alignment horizontal="center" wrapText="1"/>
      <protection locked="0"/>
    </xf>
    <xf numFmtId="0" fontId="14" fillId="0" borderId="6" xfId="0" applyNumberFormat="1" applyFont="1" applyFill="1" applyBorder="1" applyAlignment="1" applyProtection="1">
      <alignment horizontal="center" wrapText="1"/>
      <protection locked="0"/>
    </xf>
    <xf numFmtId="0" fontId="14" fillId="0" borderId="6" xfId="0" applyFont="1" applyFill="1" applyBorder="1" applyAlignment="1" applyProtection="1">
      <alignment horizontal="center" wrapText="1"/>
      <protection locked="0"/>
    </xf>
    <xf numFmtId="0" fontId="3" fillId="4" borderId="0" xfId="2" applyFont="1" applyFill="1" applyAlignment="1" applyProtection="1">
      <alignment horizontal="center" vertical="center"/>
    </xf>
    <xf numFmtId="0" fontId="10" fillId="0" borderId="0" xfId="1" applyNumberFormat="1" applyFont="1" applyBorder="1" applyAlignment="1" applyProtection="1">
      <alignment horizontal="center" vertical="center"/>
      <protection locked="0" hidden="1"/>
    </xf>
    <xf numFmtId="4" fontId="10" fillId="0" borderId="0" xfId="1" applyNumberFormat="1" applyFont="1" applyBorder="1" applyAlignment="1" applyProtection="1">
      <alignment horizontal="center" vertical="center"/>
      <protection locked="0"/>
    </xf>
    <xf numFmtId="167" fontId="3" fillId="5" borderId="0" xfId="1" applyNumberFormat="1" applyFont="1" applyFill="1" applyBorder="1" applyProtection="1">
      <protection locked="0"/>
    </xf>
    <xf numFmtId="4" fontId="3" fillId="5" borderId="0" xfId="1" applyNumberFormat="1" applyFont="1" applyFill="1" applyBorder="1" applyProtection="1">
      <protection locked="0"/>
    </xf>
    <xf numFmtId="165" fontId="10" fillId="5" borderId="0" xfId="1" applyNumberFormat="1" applyFont="1" applyFill="1" applyBorder="1" applyProtection="1">
      <protection locked="0"/>
    </xf>
    <xf numFmtId="4" fontId="3" fillId="5" borderId="0" xfId="0" applyNumberFormat="1" applyFont="1" applyFill="1" applyProtection="1">
      <protection locked="0"/>
    </xf>
    <xf numFmtId="165" fontId="10" fillId="5" borderId="7" xfId="1" applyNumberFormat="1" applyFont="1" applyFill="1" applyBorder="1" applyAlignment="1" applyProtection="1">
      <alignment horizontal="right"/>
      <protection locked="0"/>
    </xf>
    <xf numFmtId="0" fontId="3" fillId="5" borderId="0" xfId="0" applyFont="1" applyFill="1" applyBorder="1" applyProtection="1">
      <protection locked="0"/>
    </xf>
    <xf numFmtId="165" fontId="10" fillId="5" borderId="12" xfId="1" applyNumberFormat="1" applyFont="1" applyFill="1" applyBorder="1" applyProtection="1">
      <protection locked="0"/>
    </xf>
    <xf numFmtId="167" fontId="3" fillId="5" borderId="0" xfId="1" quotePrefix="1" applyNumberFormat="1" applyFont="1" applyFill="1" applyBorder="1" applyProtection="1">
      <protection locked="0"/>
    </xf>
    <xf numFmtId="167" fontId="10" fillId="5" borderId="0" xfId="1" applyNumberFormat="1" applyFont="1" applyFill="1" applyBorder="1" applyProtection="1">
      <protection locked="0"/>
    </xf>
    <xf numFmtId="4" fontId="10" fillId="5" borderId="0" xfId="1" applyNumberFormat="1" applyFont="1" applyFill="1" applyBorder="1" applyProtection="1">
      <protection locked="0"/>
    </xf>
    <xf numFmtId="4" fontId="10" fillId="0" borderId="0" xfId="0" applyNumberFormat="1" applyFont="1" applyFill="1" applyBorder="1" applyProtection="1">
      <protection locked="0"/>
    </xf>
    <xf numFmtId="165" fontId="10" fillId="0" borderId="12" xfId="1" applyNumberFormat="1" applyFont="1" applyFill="1" applyBorder="1" applyProtection="1">
      <protection locked="0"/>
    </xf>
    <xf numFmtId="165" fontId="10" fillId="0" borderId="13" xfId="0" applyNumberFormat="1" applyFont="1" applyBorder="1" applyAlignment="1" applyProtection="1">
      <alignment horizontal="right" vertical="center" wrapText="1"/>
      <protection locked="0"/>
    </xf>
    <xf numFmtId="170" fontId="10" fillId="0" borderId="0" xfId="0" applyNumberFormat="1" applyFont="1" applyFill="1" applyBorder="1" applyProtection="1">
      <protection locked="0"/>
    </xf>
    <xf numFmtId="165" fontId="10" fillId="0" borderId="12" xfId="4" applyNumberFormat="1" applyFont="1" applyFill="1" applyBorder="1" applyProtection="1">
      <protection locked="0"/>
    </xf>
    <xf numFmtId="165" fontId="1" fillId="0" borderId="0" xfId="1" applyNumberFormat="1" applyFont="1" applyFill="1" applyBorder="1" applyProtection="1">
      <protection locked="0"/>
    </xf>
    <xf numFmtId="0" fontId="0" fillId="5" borderId="0" xfId="0" applyFont="1" applyFill="1" applyBorder="1" applyProtection="1">
      <protection locked="0"/>
    </xf>
    <xf numFmtId="0" fontId="10" fillId="5" borderId="6" xfId="0" applyFont="1" applyFill="1" applyBorder="1" applyProtection="1">
      <protection locked="0"/>
    </xf>
    <xf numFmtId="0" fontId="10" fillId="5" borderId="0" xfId="0" applyFont="1" applyFill="1" applyBorder="1" applyProtection="1">
      <protection locked="0"/>
    </xf>
    <xf numFmtId="0" fontId="10" fillId="5" borderId="10" xfId="0" applyFont="1" applyFill="1" applyBorder="1" applyProtection="1">
      <protection locked="0"/>
    </xf>
    <xf numFmtId="167" fontId="1" fillId="5" borderId="0" xfId="1" applyNumberFormat="1" applyFont="1" applyFill="1" applyBorder="1" applyProtection="1">
      <protection locked="0"/>
    </xf>
    <xf numFmtId="165" fontId="10" fillId="5" borderId="6" xfId="1" applyNumberFormat="1" applyFont="1" applyFill="1" applyBorder="1" applyProtection="1">
      <protection locked="0"/>
    </xf>
    <xf numFmtId="0" fontId="1" fillId="0" borderId="0" xfId="0" applyFont="1" applyAlignment="1" applyProtection="1">
      <alignment horizontal="left" vertical="center"/>
      <protection locked="0"/>
    </xf>
    <xf numFmtId="0" fontId="19" fillId="6" borderId="13" xfId="0" applyFont="1" applyFill="1" applyBorder="1" applyAlignment="1" applyProtection="1">
      <alignment horizontal="center" vertical="center" wrapText="1"/>
      <protection locked="0"/>
    </xf>
    <xf numFmtId="0" fontId="19" fillId="7" borderId="13" xfId="0" applyFont="1" applyFill="1" applyBorder="1" applyAlignment="1" applyProtection="1">
      <alignment horizontal="center" vertical="center" wrapText="1"/>
      <protection locked="0"/>
    </xf>
    <xf numFmtId="0" fontId="19" fillId="6" borderId="14" xfId="0" applyFont="1" applyFill="1" applyBorder="1" applyAlignment="1" applyProtection="1">
      <alignment vertical="center" wrapText="1"/>
      <protection locked="0"/>
    </xf>
    <xf numFmtId="0" fontId="19" fillId="6" borderId="14" xfId="0" applyFont="1" applyFill="1" applyBorder="1" applyAlignment="1" applyProtection="1">
      <alignment vertical="center"/>
      <protection locked="0"/>
    </xf>
    <xf numFmtId="0" fontId="14" fillId="0" borderId="0" xfId="0" applyFont="1" applyBorder="1" applyProtection="1">
      <protection locked="0"/>
    </xf>
    <xf numFmtId="0" fontId="64" fillId="3" borderId="0" xfId="0" applyFont="1" applyFill="1" applyBorder="1" applyAlignment="1">
      <alignment horizontal="center" vertical="center" wrapText="1"/>
    </xf>
    <xf numFmtId="0" fontId="63" fillId="0" borderId="0" xfId="0" applyFont="1" applyFill="1" applyBorder="1" applyAlignment="1" applyProtection="1">
      <alignment horizontal="left"/>
    </xf>
    <xf numFmtId="164" fontId="9" fillId="0" borderId="3" xfId="3" applyNumberFormat="1" applyFont="1" applyBorder="1" applyAlignment="1" applyProtection="1">
      <alignment horizontal="left" vertical="center" wrapText="1"/>
    </xf>
    <xf numFmtId="164" fontId="9" fillId="0" borderId="32" xfId="3" applyNumberFormat="1" applyFont="1" applyBorder="1" applyAlignment="1" applyProtection="1">
      <alignment horizontal="left" vertical="center" wrapText="1"/>
    </xf>
    <xf numFmtId="0" fontId="3" fillId="0" borderId="8" xfId="0" applyFont="1" applyBorder="1" applyAlignment="1" applyProtection="1">
      <alignment horizontal="center"/>
      <protection locked="0"/>
    </xf>
    <xf numFmtId="0" fontId="3" fillId="0" borderId="9" xfId="0" applyFont="1" applyBorder="1" applyAlignment="1" applyProtection="1">
      <alignment horizontal="center"/>
      <protection locked="0"/>
    </xf>
    <xf numFmtId="0" fontId="3" fillId="0" borderId="10" xfId="0" applyFont="1" applyBorder="1" applyAlignment="1" applyProtection="1">
      <alignment horizontal="center"/>
      <protection locked="0"/>
    </xf>
    <xf numFmtId="0" fontId="3" fillId="0" borderId="5" xfId="0" applyFont="1" applyBorder="1" applyAlignment="1" applyProtection="1">
      <alignment horizontal="center"/>
      <protection locked="0"/>
    </xf>
    <xf numFmtId="0" fontId="3" fillId="0" borderId="6" xfId="0" applyFont="1" applyBorder="1" applyAlignment="1" applyProtection="1">
      <alignment horizontal="center"/>
      <protection locked="0"/>
    </xf>
    <xf numFmtId="0" fontId="3" fillId="0" borderId="7" xfId="0" applyFont="1" applyBorder="1" applyAlignment="1" applyProtection="1">
      <alignment horizontal="center"/>
      <protection locked="0"/>
    </xf>
    <xf numFmtId="14" fontId="3" fillId="0" borderId="8" xfId="0" applyNumberFormat="1" applyFont="1" applyBorder="1" applyAlignment="1" applyProtection="1">
      <alignment horizontal="center"/>
      <protection locked="0"/>
    </xf>
    <xf numFmtId="164" fontId="9" fillId="0" borderId="3" xfId="3" applyNumberFormat="1" applyFont="1" applyBorder="1" applyAlignment="1" applyProtection="1">
      <alignment horizontal="left" vertical="center"/>
    </xf>
    <xf numFmtId="164" fontId="9" fillId="0" borderId="32" xfId="3" applyNumberFormat="1" applyFont="1" applyBorder="1" applyAlignment="1" applyProtection="1">
      <alignment horizontal="left" vertical="center"/>
    </xf>
    <xf numFmtId="0" fontId="5" fillId="0" borderId="0" xfId="0" applyFont="1" applyBorder="1" applyAlignment="1">
      <alignment horizontal="left"/>
    </xf>
    <xf numFmtId="0" fontId="63" fillId="0" borderId="0" xfId="0" applyFont="1" applyFill="1" applyBorder="1" applyAlignment="1" applyProtection="1">
      <alignment horizontal="left"/>
      <protection locked="0"/>
    </xf>
    <xf numFmtId="164" fontId="9" fillId="0" borderId="4" xfId="3" applyNumberFormat="1" applyFont="1" applyBorder="1" applyAlignment="1" applyProtection="1">
      <alignment horizontal="left" vertical="center"/>
    </xf>
    <xf numFmtId="164" fontId="9" fillId="0" borderId="31" xfId="3" applyNumberFormat="1" applyFont="1" applyBorder="1" applyAlignment="1" applyProtection="1">
      <alignment horizontal="left" vertical="center"/>
    </xf>
    <xf numFmtId="164" fontId="9" fillId="0" borderId="4" xfId="3" applyNumberFormat="1" applyFont="1" applyBorder="1" applyAlignment="1" applyProtection="1">
      <alignment horizontal="left" vertical="center" wrapText="1"/>
    </xf>
    <xf numFmtId="164" fontId="9" fillId="0" borderId="31" xfId="3" applyNumberFormat="1" applyFont="1" applyBorder="1" applyAlignment="1" applyProtection="1">
      <alignment horizontal="left" vertical="center" wrapText="1"/>
    </xf>
    <xf numFmtId="0" fontId="71" fillId="5" borderId="11" xfId="0" applyFont="1" applyFill="1" applyBorder="1" applyAlignment="1" applyProtection="1">
      <alignment horizontal="left"/>
    </xf>
    <xf numFmtId="0" fontId="71" fillId="5" borderId="0" xfId="0" applyFont="1" applyFill="1" applyBorder="1" applyAlignment="1" applyProtection="1">
      <alignment horizontal="left"/>
    </xf>
    <xf numFmtId="0" fontId="19" fillId="6" borderId="13" xfId="0" applyFont="1" applyFill="1" applyBorder="1" applyAlignment="1" applyProtection="1">
      <alignment horizontal="center" vertical="center" wrapText="1"/>
    </xf>
    <xf numFmtId="0" fontId="10" fillId="0" borderId="0" xfId="0" applyFont="1" applyFill="1" applyBorder="1" applyAlignment="1">
      <alignment horizontal="center"/>
    </xf>
    <xf numFmtId="0" fontId="19" fillId="6" borderId="13" xfId="0" applyFont="1" applyFill="1" applyBorder="1" applyAlignment="1" applyProtection="1">
      <alignment horizontal="center" vertical="center"/>
    </xf>
    <xf numFmtId="0" fontId="10" fillId="0" borderId="0" xfId="0" applyFont="1" applyFill="1" applyBorder="1" applyAlignment="1">
      <alignment horizontal="right"/>
    </xf>
    <xf numFmtId="14" fontId="3" fillId="0" borderId="9" xfId="0" applyNumberFormat="1" applyFont="1" applyBorder="1" applyAlignment="1" applyProtection="1">
      <alignment horizontal="center"/>
      <protection locked="0"/>
    </xf>
    <xf numFmtId="14" fontId="3" fillId="0" borderId="10" xfId="0" applyNumberFormat="1" applyFont="1" applyBorder="1" applyAlignment="1" applyProtection="1">
      <alignment horizontal="center"/>
      <protection locked="0"/>
    </xf>
    <xf numFmtId="0" fontId="19" fillId="6" borderId="13" xfId="0" applyFont="1" applyFill="1" applyBorder="1" applyAlignment="1">
      <alignment horizontal="center" vertical="center"/>
    </xf>
    <xf numFmtId="0" fontId="19" fillId="6" borderId="13" xfId="0" applyFont="1" applyFill="1" applyBorder="1" applyAlignment="1">
      <alignment horizontal="center" vertical="center" wrapText="1"/>
    </xf>
    <xf numFmtId="0" fontId="19" fillId="6" borderId="15" xfId="0" applyFont="1" applyFill="1" applyBorder="1" applyAlignment="1">
      <alignment horizontal="center" vertical="center" wrapText="1"/>
    </xf>
    <xf numFmtId="0" fontId="19" fillId="6" borderId="16" xfId="0" applyFont="1" applyFill="1" applyBorder="1" applyAlignment="1">
      <alignment horizontal="center" vertical="center" wrapText="1"/>
    </xf>
    <xf numFmtId="0" fontId="5" fillId="5" borderId="0" xfId="0" applyFont="1" applyFill="1" applyBorder="1" applyAlignment="1" applyProtection="1">
      <alignment horizontal="right"/>
    </xf>
    <xf numFmtId="0" fontId="5" fillId="5" borderId="6" xfId="0" applyFont="1" applyFill="1" applyBorder="1" applyAlignment="1" applyProtection="1">
      <alignment horizontal="right"/>
    </xf>
    <xf numFmtId="0" fontId="10" fillId="7" borderId="21" xfId="0" applyFont="1" applyFill="1" applyBorder="1" applyAlignment="1">
      <alignment horizontal="center" vertical="center" wrapText="1"/>
    </xf>
    <xf numFmtId="0" fontId="10" fillId="7" borderId="24" xfId="0" applyFont="1" applyFill="1" applyBorder="1" applyAlignment="1">
      <alignment horizontal="center" vertical="center" wrapText="1"/>
    </xf>
    <xf numFmtId="0" fontId="10" fillId="7" borderId="17" xfId="0" applyFont="1" applyFill="1" applyBorder="1" applyAlignment="1">
      <alignment horizontal="center" vertical="center"/>
    </xf>
    <xf numFmtId="0" fontId="10" fillId="7" borderId="23" xfId="0" applyFont="1" applyFill="1" applyBorder="1" applyAlignment="1">
      <alignment horizontal="center" vertical="center"/>
    </xf>
    <xf numFmtId="0" fontId="10" fillId="7" borderId="18" xfId="0" applyFont="1" applyFill="1" applyBorder="1" applyAlignment="1">
      <alignment horizontal="center"/>
    </xf>
    <xf numFmtId="0" fontId="10" fillId="7" borderId="19" xfId="0" applyFont="1" applyFill="1" applyBorder="1" applyAlignment="1">
      <alignment horizontal="center"/>
    </xf>
    <xf numFmtId="0" fontId="10" fillId="7" borderId="20" xfId="0" applyFont="1" applyFill="1" applyBorder="1" applyAlignment="1">
      <alignment horizontal="center"/>
    </xf>
    <xf numFmtId="0" fontId="19" fillId="7" borderId="21" xfId="0" applyFont="1" applyFill="1" applyBorder="1" applyAlignment="1">
      <alignment horizontal="center" vertical="center" wrapText="1"/>
    </xf>
    <xf numFmtId="0" fontId="19" fillId="7" borderId="24" xfId="0" applyFont="1" applyFill="1" applyBorder="1" applyAlignment="1">
      <alignment horizontal="center" vertical="center" wrapText="1"/>
    </xf>
    <xf numFmtId="0" fontId="10" fillId="7" borderId="22" xfId="0" applyFont="1" applyFill="1" applyBorder="1" applyAlignment="1">
      <alignment horizontal="center"/>
    </xf>
    <xf numFmtId="0" fontId="10" fillId="6" borderId="14" xfId="0" applyFont="1" applyFill="1" applyBorder="1" applyAlignment="1">
      <alignment horizontal="center" vertical="center" wrapText="1"/>
    </xf>
    <xf numFmtId="0" fontId="10" fillId="6" borderId="29" xfId="0" applyFont="1" applyFill="1" applyBorder="1" applyAlignment="1">
      <alignment horizontal="center" vertical="center" wrapText="1"/>
    </xf>
    <xf numFmtId="0" fontId="10" fillId="6" borderId="30" xfId="0" applyFont="1" applyFill="1" applyBorder="1" applyAlignment="1">
      <alignment horizontal="center" vertical="center" wrapText="1"/>
    </xf>
    <xf numFmtId="0" fontId="10" fillId="6" borderId="13" xfId="0" applyFont="1" applyFill="1" applyBorder="1" applyAlignment="1">
      <alignment horizontal="center" vertical="center"/>
    </xf>
    <xf numFmtId="0" fontId="10" fillId="0" borderId="6" xfId="0" applyFont="1" applyFill="1" applyBorder="1" applyAlignment="1">
      <alignment horizontal="right"/>
    </xf>
    <xf numFmtId="0" fontId="72" fillId="5" borderId="11" xfId="0" applyFont="1" applyFill="1" applyBorder="1" applyAlignment="1" applyProtection="1">
      <alignment horizontal="left"/>
    </xf>
    <xf numFmtId="0" fontId="19" fillId="6" borderId="13" xfId="0" applyFont="1" applyFill="1" applyBorder="1" applyAlignment="1" applyProtection="1">
      <alignment horizontal="center" vertical="center" wrapText="1"/>
      <protection locked="0"/>
    </xf>
    <xf numFmtId="0" fontId="19" fillId="7" borderId="13" xfId="0" applyFont="1" applyFill="1" applyBorder="1" applyAlignment="1" applyProtection="1">
      <alignment horizontal="center" vertical="center" wrapText="1"/>
      <protection locked="0"/>
    </xf>
    <xf numFmtId="0" fontId="19" fillId="6" borderId="14" xfId="0" applyFont="1" applyFill="1" applyBorder="1" applyAlignment="1" applyProtection="1">
      <alignment horizontal="center" vertical="center" wrapText="1"/>
      <protection locked="0"/>
    </xf>
    <xf numFmtId="0" fontId="19" fillId="6" borderId="30" xfId="0" applyFont="1" applyFill="1" applyBorder="1" applyAlignment="1" applyProtection="1">
      <alignment horizontal="center" vertical="center" wrapText="1"/>
      <protection locked="0"/>
    </xf>
    <xf numFmtId="0" fontId="19" fillId="6" borderId="5" xfId="0" applyFont="1" applyFill="1" applyBorder="1" applyAlignment="1" applyProtection="1">
      <alignment horizontal="center" vertical="center"/>
      <protection locked="0"/>
    </xf>
    <xf numFmtId="0" fontId="19" fillId="6" borderId="8" xfId="0" applyFont="1" applyFill="1" applyBorder="1" applyAlignment="1" applyProtection="1">
      <alignment horizontal="center" vertical="center"/>
      <protection locked="0"/>
    </xf>
    <xf numFmtId="0" fontId="19" fillId="6" borderId="14" xfId="0" applyFont="1" applyFill="1" applyBorder="1" applyAlignment="1" applyProtection="1">
      <alignment horizontal="center" vertical="center"/>
      <protection locked="0"/>
    </xf>
    <xf numFmtId="0" fontId="19" fillId="6" borderId="30" xfId="0" applyFont="1" applyFill="1" applyBorder="1" applyAlignment="1" applyProtection="1">
      <alignment horizontal="center" vertical="center"/>
      <protection locked="0"/>
    </xf>
    <xf numFmtId="0" fontId="19" fillId="7" borderId="14" xfId="0" applyFont="1" applyFill="1" applyBorder="1" applyAlignment="1" applyProtection="1">
      <alignment horizontal="center" vertical="center" wrapText="1"/>
      <protection locked="0"/>
    </xf>
    <xf numFmtId="0" fontId="19" fillId="7" borderId="30" xfId="0" applyFont="1" applyFill="1" applyBorder="1" applyAlignment="1" applyProtection="1">
      <alignment horizontal="center" vertical="center" wrapText="1"/>
      <protection locked="0"/>
    </xf>
    <xf numFmtId="0" fontId="19" fillId="6" borderId="13" xfId="0" applyFont="1" applyFill="1" applyBorder="1" applyAlignment="1" applyProtection="1">
      <alignment horizontal="center" vertical="center"/>
      <protection locked="0"/>
    </xf>
    <xf numFmtId="0" fontId="19" fillId="7" borderId="13" xfId="0" applyFont="1" applyFill="1" applyBorder="1" applyAlignment="1" applyProtection="1">
      <alignment horizontal="center" vertical="center"/>
      <protection locked="0"/>
    </xf>
    <xf numFmtId="0" fontId="10" fillId="0" borderId="11" xfId="0" applyFont="1" applyFill="1" applyBorder="1" applyAlignment="1">
      <alignment horizontal="center" wrapText="1"/>
    </xf>
    <xf numFmtId="0" fontId="14" fillId="0" borderId="0" xfId="0" applyFont="1" applyBorder="1" applyAlignment="1">
      <alignment horizontal="center"/>
    </xf>
    <xf numFmtId="0" fontId="19" fillId="6" borderId="14" xfId="0" applyFont="1" applyFill="1" applyBorder="1" applyAlignment="1">
      <alignment horizontal="center" vertical="center" wrapText="1"/>
    </xf>
    <xf numFmtId="0" fontId="19" fillId="6" borderId="30" xfId="0" applyFont="1" applyFill="1" applyBorder="1" applyAlignment="1">
      <alignment horizontal="center" vertical="center" wrapText="1"/>
    </xf>
    <xf numFmtId="0" fontId="19" fillId="7" borderId="14" xfId="0" applyFont="1" applyFill="1" applyBorder="1" applyAlignment="1">
      <alignment horizontal="center" vertical="center" wrapText="1"/>
    </xf>
    <xf numFmtId="0" fontId="19" fillId="7" borderId="30" xfId="0" applyFont="1" applyFill="1" applyBorder="1" applyAlignment="1">
      <alignment horizontal="center" vertical="center" wrapText="1"/>
    </xf>
    <xf numFmtId="0" fontId="3" fillId="0" borderId="0" xfId="0" applyFont="1" applyBorder="1" applyAlignment="1">
      <alignment horizontal="center"/>
    </xf>
    <xf numFmtId="0" fontId="19" fillId="7" borderId="15" xfId="0" applyFont="1" applyFill="1" applyBorder="1" applyAlignment="1">
      <alignment horizontal="center" vertical="center"/>
    </xf>
    <xf numFmtId="0" fontId="19" fillId="7" borderId="28" xfId="0" applyFont="1" applyFill="1" applyBorder="1" applyAlignment="1">
      <alignment horizontal="center" vertical="center"/>
    </xf>
    <xf numFmtId="0" fontId="19" fillId="7" borderId="16" xfId="0" applyFont="1" applyFill="1" applyBorder="1" applyAlignment="1">
      <alignment horizontal="center" vertical="center"/>
    </xf>
    <xf numFmtId="0" fontId="19" fillId="7" borderId="15" xfId="0" applyFont="1" applyFill="1" applyBorder="1" applyAlignment="1">
      <alignment horizontal="center" vertical="center" wrapText="1"/>
    </xf>
    <xf numFmtId="0" fontId="19" fillId="7" borderId="16" xfId="0" applyFont="1" applyFill="1" applyBorder="1" applyAlignment="1">
      <alignment horizontal="center" vertical="center" wrapText="1"/>
    </xf>
    <xf numFmtId="43" fontId="71" fillId="5" borderId="0" xfId="1" applyFont="1" applyFill="1" applyBorder="1" applyAlignment="1" applyProtection="1">
      <alignment horizontal="right"/>
    </xf>
    <xf numFmtId="0" fontId="71" fillId="5" borderId="6" xfId="0" applyFont="1" applyFill="1" applyBorder="1" applyAlignment="1" applyProtection="1">
      <alignment horizontal="right"/>
    </xf>
    <xf numFmtId="0" fontId="72" fillId="5" borderId="0" xfId="0" applyFont="1" applyFill="1" applyBorder="1" applyAlignment="1" applyProtection="1">
      <alignment horizontal="left"/>
    </xf>
    <xf numFmtId="0" fontId="19" fillId="7" borderId="13" xfId="0" applyFont="1" applyFill="1" applyBorder="1" applyAlignment="1">
      <alignment horizontal="center" vertical="center" wrapText="1"/>
    </xf>
    <xf numFmtId="0" fontId="19" fillId="7" borderId="13" xfId="0" applyFont="1" applyFill="1" applyBorder="1" applyAlignment="1">
      <alignment horizontal="center" vertical="center"/>
    </xf>
    <xf numFmtId="0" fontId="72" fillId="5" borderId="0" xfId="0" applyFont="1" applyFill="1" applyBorder="1" applyAlignment="1" applyProtection="1">
      <alignment horizontal="right"/>
    </xf>
    <xf numFmtId="0" fontId="10" fillId="7" borderId="13" xfId="0" applyFont="1" applyFill="1" applyBorder="1" applyAlignment="1">
      <alignment horizontal="center" vertical="center" wrapText="1"/>
    </xf>
    <xf numFmtId="0" fontId="56" fillId="7" borderId="13" xfId="0" applyFont="1" applyFill="1" applyBorder="1" applyAlignment="1">
      <alignment horizontal="center" vertical="center" wrapText="1"/>
    </xf>
    <xf numFmtId="0" fontId="10" fillId="7" borderId="13" xfId="0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71" fillId="5" borderId="11" xfId="0" applyFont="1" applyFill="1" applyBorder="1" applyAlignment="1" applyProtection="1">
      <alignment horizontal="center"/>
    </xf>
    <xf numFmtId="0" fontId="71" fillId="5" borderId="0" xfId="0" applyFont="1" applyFill="1" applyBorder="1" applyAlignment="1" applyProtection="1">
      <alignment horizontal="center"/>
    </xf>
    <xf numFmtId="0" fontId="10" fillId="7" borderId="13" xfId="5" applyFont="1" applyFill="1" applyBorder="1" applyAlignment="1">
      <alignment horizontal="center" vertical="center" wrapText="1"/>
    </xf>
    <xf numFmtId="0" fontId="10" fillId="7" borderId="13" xfId="0" applyNumberFormat="1" applyFont="1" applyFill="1" applyBorder="1" applyAlignment="1">
      <alignment horizontal="center" vertical="center" wrapText="1"/>
    </xf>
    <xf numFmtId="0" fontId="71" fillId="5" borderId="0" xfId="0" applyFont="1" applyFill="1" applyBorder="1" applyAlignment="1" applyProtection="1">
      <alignment horizontal="right"/>
    </xf>
    <xf numFmtId="0" fontId="19" fillId="7" borderId="14" xfId="0" applyFont="1" applyFill="1" applyBorder="1" applyAlignment="1">
      <alignment horizontal="center" vertical="center"/>
    </xf>
    <xf numFmtId="0" fontId="19" fillId="7" borderId="29" xfId="0" applyFont="1" applyFill="1" applyBorder="1" applyAlignment="1">
      <alignment horizontal="center" vertical="center"/>
    </xf>
    <xf numFmtId="0" fontId="19" fillId="7" borderId="30" xfId="0" applyFont="1" applyFill="1" applyBorder="1" applyAlignment="1">
      <alignment horizontal="center" vertical="center"/>
    </xf>
    <xf numFmtId="0" fontId="19" fillId="7" borderId="29" xfId="0" applyFont="1" applyFill="1" applyBorder="1" applyAlignment="1">
      <alignment horizontal="center" vertical="center" wrapText="1"/>
    </xf>
    <xf numFmtId="0" fontId="19" fillId="7" borderId="13" xfId="0" applyFont="1" applyFill="1" applyBorder="1" applyAlignment="1">
      <alignment horizontal="center"/>
    </xf>
    <xf numFmtId="0" fontId="10" fillId="7" borderId="13" xfId="0" applyFont="1" applyFill="1" applyBorder="1" applyAlignment="1">
      <alignment horizontal="center"/>
    </xf>
    <xf numFmtId="0" fontId="18" fillId="0" borderId="0" xfId="0" applyFont="1" applyBorder="1" applyAlignment="1">
      <alignment horizontal="center" vertical="center"/>
    </xf>
    <xf numFmtId="0" fontId="3" fillId="0" borderId="13" xfId="0" applyFont="1" applyBorder="1" applyAlignment="1">
      <alignment horizontal="right" vertical="center"/>
    </xf>
    <xf numFmtId="0" fontId="3" fillId="0" borderId="15" xfId="0" applyFont="1" applyBorder="1" applyAlignment="1">
      <alignment horizontal="left" vertical="center" wrapText="1"/>
    </xf>
    <xf numFmtId="0" fontId="3" fillId="0" borderId="28" xfId="0" applyFont="1" applyBorder="1" applyAlignment="1">
      <alignment horizontal="left" vertical="center" wrapText="1"/>
    </xf>
    <xf numFmtId="0" fontId="3" fillId="0" borderId="16" xfId="0" applyFont="1" applyBorder="1" applyAlignment="1">
      <alignment horizontal="left" vertical="center" wrapText="1"/>
    </xf>
    <xf numFmtId="49" fontId="68" fillId="0" borderId="0" xfId="0" applyNumberFormat="1" applyFont="1" applyProtection="1">
      <protection locked="0"/>
    </xf>
    <xf numFmtId="0" fontId="14" fillId="0" borderId="13" xfId="0" applyFont="1" applyBorder="1" applyAlignment="1" applyProtection="1">
      <alignment horizontal="center" vertical="center" wrapText="1"/>
      <protection locked="0"/>
    </xf>
    <xf numFmtId="0" fontId="67" fillId="8" borderId="0" xfId="0" applyFont="1" applyFill="1" applyAlignment="1" applyProtection="1">
      <alignment horizontal="left"/>
      <protection locked="0"/>
    </xf>
    <xf numFmtId="0" fontId="67" fillId="0" borderId="0" xfId="0" applyFont="1" applyAlignment="1" applyProtection="1">
      <alignment horizontal="center"/>
      <protection locked="0"/>
    </xf>
    <xf numFmtId="1" fontId="67" fillId="0" borderId="0" xfId="0" applyNumberFormat="1" applyFont="1" applyAlignment="1" applyProtection="1">
      <alignment horizontal="center"/>
      <protection locked="0"/>
    </xf>
    <xf numFmtId="169" fontId="67" fillId="0" borderId="0" xfId="0" applyNumberFormat="1" applyFont="1" applyAlignment="1" applyProtection="1">
      <alignment horizontal="center"/>
      <protection locked="0"/>
    </xf>
    <xf numFmtId="0" fontId="40" fillId="0" borderId="0" xfId="0" applyFont="1" applyAlignment="1" applyProtection="1">
      <alignment horizontal="center"/>
      <protection locked="0"/>
    </xf>
    <xf numFmtId="164" fontId="40" fillId="0" borderId="0" xfId="0" applyNumberFormat="1" applyFont="1" applyAlignment="1" applyProtection="1">
      <alignment horizontal="center"/>
      <protection locked="0"/>
    </xf>
    <xf numFmtId="166" fontId="67" fillId="0" borderId="0" xfId="0" applyNumberFormat="1" applyFont="1" applyAlignment="1" applyProtection="1">
      <alignment horizontal="center"/>
      <protection locked="0"/>
    </xf>
    <xf numFmtId="2" fontId="69" fillId="0" borderId="0" xfId="0" applyNumberFormat="1" applyFont="1" applyAlignment="1" applyProtection="1">
      <alignment horizontal="center"/>
      <protection locked="0"/>
    </xf>
    <xf numFmtId="0" fontId="67" fillId="8" borderId="0" xfId="0" applyFont="1" applyFill="1" applyAlignment="1" applyProtection="1">
      <alignment horizontal="center" vertical="center"/>
      <protection locked="0"/>
    </xf>
    <xf numFmtId="0" fontId="14" fillId="0" borderId="13" xfId="0" applyFont="1" applyBorder="1" applyAlignment="1" applyProtection="1">
      <alignment horizontal="center" vertical="center"/>
      <protection locked="0"/>
    </xf>
    <xf numFmtId="0" fontId="0" fillId="0" borderId="5" xfId="0" applyBorder="1" applyAlignment="1" applyProtection="1">
      <alignment horizontal="center" vertical="center"/>
      <protection locked="0"/>
    </xf>
    <xf numFmtId="0" fontId="0" fillId="0" borderId="6" xfId="0" applyBorder="1" applyAlignment="1" applyProtection="1">
      <alignment horizontal="center" vertical="center"/>
      <protection locked="0"/>
    </xf>
    <xf numFmtId="4" fontId="0" fillId="8" borderId="6" xfId="0" applyNumberFormat="1" applyFill="1" applyBorder="1" applyAlignment="1" applyProtection="1">
      <alignment horizontal="center" vertical="center"/>
      <protection locked="0"/>
    </xf>
    <xf numFmtId="0" fontId="0" fillId="8" borderId="5" xfId="0" applyFill="1" applyBorder="1" applyAlignment="1" applyProtection="1">
      <alignment horizontal="center" vertical="center"/>
      <protection locked="0"/>
    </xf>
    <xf numFmtId="0" fontId="14" fillId="0" borderId="6" xfId="0" applyFont="1" applyBorder="1" applyAlignment="1" applyProtection="1">
      <alignment horizontal="center" vertical="center"/>
      <protection locked="0"/>
    </xf>
    <xf numFmtId="2" fontId="14" fillId="0" borderId="13" xfId="0" applyNumberFormat="1" applyFont="1" applyBorder="1" applyAlignment="1" applyProtection="1">
      <alignment horizontal="center" vertical="center"/>
      <protection locked="0"/>
    </xf>
    <xf numFmtId="49" fontId="1" fillId="0" borderId="0" xfId="5" applyNumberFormat="1" applyFont="1" applyAlignment="1" applyProtection="1">
      <alignment horizontal="left" vertical="center" wrapText="1"/>
      <protection locked="0"/>
    </xf>
    <xf numFmtId="2" fontId="1" fillId="0" borderId="0" xfId="0" applyNumberFormat="1" applyFont="1" applyAlignment="1" applyProtection="1">
      <alignment horizontal="left" vertical="center"/>
      <protection locked="0"/>
    </xf>
    <xf numFmtId="0" fontId="36" fillId="0" borderId="0" xfId="5" applyFont="1" applyAlignment="1" applyProtection="1">
      <alignment horizontal="left" vertical="center" wrapText="1"/>
      <protection locked="0"/>
    </xf>
    <xf numFmtId="49" fontId="14" fillId="0" borderId="0" xfId="0" applyNumberFormat="1" applyFont="1" applyAlignment="1" applyProtection="1">
      <alignment horizontal="left" vertical="center"/>
      <protection locked="0"/>
    </xf>
    <xf numFmtId="49" fontId="14" fillId="0" borderId="0" xfId="0" applyNumberFormat="1" applyFont="1" applyAlignment="1" applyProtection="1">
      <alignment horizontal="left" vertical="center" wrapText="1"/>
      <protection locked="0"/>
    </xf>
    <xf numFmtId="0" fontId="14" fillId="0" borderId="0" xfId="0" applyFont="1" applyAlignment="1" applyProtection="1">
      <alignment horizontal="left" vertical="center" wrapText="1"/>
      <protection locked="0"/>
    </xf>
    <xf numFmtId="4" fontId="14" fillId="0" borderId="0" xfId="0" applyNumberFormat="1" applyFont="1" applyAlignment="1" applyProtection="1">
      <alignment horizontal="left" vertical="center"/>
      <protection locked="0"/>
    </xf>
    <xf numFmtId="2" fontId="14" fillId="0" borderId="0" xfId="0" applyNumberFormat="1" applyFont="1" applyAlignment="1" applyProtection="1">
      <alignment horizontal="left" vertical="center"/>
      <protection locked="0"/>
    </xf>
    <xf numFmtId="2" fontId="0" fillId="0" borderId="0" xfId="0" applyNumberFormat="1" applyAlignment="1" applyProtection="1">
      <alignment horizontal="center"/>
      <protection locked="0"/>
    </xf>
    <xf numFmtId="0" fontId="68" fillId="0" borderId="6" xfId="0" applyFont="1" applyBorder="1" applyAlignment="1" applyProtection="1">
      <alignment horizontal="center"/>
      <protection locked="0"/>
    </xf>
    <xf numFmtId="169" fontId="0" fillId="0" borderId="0" xfId="0" applyNumberFormat="1" applyAlignment="1" applyProtection="1">
      <alignment horizontal="center"/>
      <protection locked="0"/>
    </xf>
    <xf numFmtId="0" fontId="0" fillId="11" borderId="30" xfId="0" applyFill="1" applyBorder="1" applyAlignment="1" applyProtection="1">
      <alignment horizontal="center"/>
      <protection locked="0"/>
    </xf>
    <xf numFmtId="0" fontId="0" fillId="11" borderId="13" xfId="0" applyFill="1" applyBorder="1" applyAlignment="1" applyProtection="1">
      <alignment horizontal="center"/>
      <protection locked="0"/>
    </xf>
    <xf numFmtId="0" fontId="40" fillId="11" borderId="0" xfId="0" applyFont="1" applyFill="1" applyAlignment="1" applyProtection="1">
      <alignment horizontal="center" vertical="center"/>
      <protection locked="0"/>
    </xf>
    <xf numFmtId="0" fontId="36" fillId="11" borderId="0" xfId="0" applyFont="1" applyFill="1" applyAlignment="1" applyProtection="1">
      <alignment horizontal="center"/>
      <protection locked="0"/>
    </xf>
    <xf numFmtId="0" fontId="40" fillId="11" borderId="0" xfId="0" applyFont="1" applyFill="1" applyAlignment="1" applyProtection="1">
      <alignment horizontal="center"/>
      <protection locked="0"/>
    </xf>
    <xf numFmtId="49" fontId="40" fillId="11" borderId="0" xfId="0" applyNumberFormat="1" applyFont="1" applyFill="1" applyProtection="1">
      <protection locked="0"/>
    </xf>
  </cellXfs>
  <cellStyles count="6">
    <cellStyle name="40% - Énfasis3" xfId="2" builtinId="39"/>
    <cellStyle name="Hipervínculo" xfId="3" builtinId="8"/>
    <cellStyle name="Millares" xfId="1" builtinId="3"/>
    <cellStyle name="Moneda" xfId="4" builtinId="4"/>
    <cellStyle name="Normal" xfId="0" builtinId="0"/>
    <cellStyle name="Normal 2 2" xfId="5" xr:uid="{00000000-0005-0000-0000-000005000000}"/>
  </cellStyles>
  <dxfs count="328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numFmt numFmtId="30" formatCode="@"/>
      <fill>
        <patternFill patternType="solid">
          <fgColor indexed="64"/>
          <bgColor theme="1"/>
        </patternFill>
      </fill>
      <alignment horizontal="general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numFmt numFmtId="30" formatCode="@"/>
      <fill>
        <patternFill patternType="solid">
          <fgColor indexed="64"/>
          <bgColor theme="1"/>
        </patternFill>
      </fill>
      <alignment horizontal="general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fill>
        <patternFill patternType="solid">
          <fgColor indexed="64"/>
          <bgColor theme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fill>
        <patternFill patternType="solid">
          <fgColor indexed="64"/>
          <bgColor theme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fill>
        <patternFill patternType="none">
          <fgColor indexed="64"/>
          <bgColor theme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fill>
        <patternFill patternType="none">
          <fgColor indexed="64"/>
          <bgColor theme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numFmt numFmtId="30" formatCode="@"/>
      <fill>
        <patternFill patternType="solid">
          <fgColor indexed="64"/>
          <bgColor theme="1"/>
        </patternFill>
      </fill>
      <alignment horizontal="center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249977111117893"/>
        <name val="Arial"/>
        <scheme val="none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numFmt numFmtId="30" formatCode="@"/>
      <fill>
        <patternFill patternType="solid">
          <fgColor indexed="64"/>
          <bgColor theme="1"/>
        </patternFill>
      </fill>
      <alignment horizontal="center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249977111117893"/>
        <name val="Arial"/>
        <family val="2"/>
        <scheme val="none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protection locked="0" hidden="0"/>
    </dxf>
    <dxf>
      <alignment horizont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170" formatCode="0.00_ ;\-0.00\ 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4" formatCode="#,##0.00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  <protection locked="0" hidden="0"/>
    </dxf>
    <dxf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30" formatCode="@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30" formatCode="@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249977111117893"/>
        <name val="Arial"/>
        <family val="2"/>
        <scheme val="none"/>
      </font>
      <numFmt numFmtId="30" formatCode="@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249977111117893"/>
        <name val="Arial"/>
        <scheme val="none"/>
      </font>
      <numFmt numFmtId="1" formatCode="0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249977111117893"/>
        <name val="Arial"/>
        <scheme val="none"/>
      </font>
      <numFmt numFmtId="30" formatCode="@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3" tint="-0.249977111117893"/>
        <name val="Arial"/>
        <scheme val="none"/>
      </font>
      <numFmt numFmtId="30" formatCode="@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3" tint="-0.249977111117893"/>
        <name val="Arial"/>
        <scheme val="none"/>
      </font>
      <numFmt numFmtId="30" formatCode="@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249977111117893"/>
        <name val="Arial"/>
        <scheme val="none"/>
      </font>
      <numFmt numFmtId="30" formatCode="@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249977111117893"/>
        <name val="Arial"/>
        <scheme val="none"/>
      </font>
      <numFmt numFmtId="30" formatCode="@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3" tint="-0.249977111117893"/>
        <name val="Arial"/>
        <scheme val="none"/>
      </font>
      <numFmt numFmtId="164" formatCode="00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3" tint="-0.249977111117893"/>
        <name val="Arial"/>
        <scheme val="none"/>
      </font>
      <numFmt numFmtId="30" formatCode="@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249977111117893"/>
        <name val="Arial"/>
        <scheme val="none"/>
      </font>
      <numFmt numFmtId="30" formatCode="@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166" formatCode="00.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164" formatCode="0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/>
        <right/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indexed="64"/>
        </top>
        <bottom/>
      </border>
      <protection locked="0" hidden="0"/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solid">
          <fgColor indexed="64"/>
          <bgColor theme="0" tint="-4.9989318521683403E-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166" formatCode="00.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164" formatCode="0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/>
        <right/>
        <top style="thin">
          <color indexed="64"/>
        </top>
        <bottom/>
      </border>
      <protection locked="0" hidden="0"/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solid">
          <fgColor indexed="64"/>
          <bgColor theme="0" tint="-0.14999847407452621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/>
        <right/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166" formatCode="00.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164" formatCode="0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/>
        <right/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/>
        <right/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/>
        <right/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indexed="64"/>
        </top>
        <bottom/>
      </border>
      <protection locked="0" hidden="0"/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rgb="FFFF0000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/>
        <right/>
        <top style="thin">
          <color indexed="64"/>
        </top>
        <bottom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rgb="FFFF000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/>
        <right/>
        <top style="thin">
          <color indexed="64"/>
        </top>
        <bottom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rgb="FFFF0000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/>
        <right/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/>
        <right/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indexed="64"/>
        </top>
        <bottom/>
      </border>
      <protection locked="0" hidden="0"/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solid">
          <fgColor indexed="64"/>
          <bgColor theme="0" tint="-0.14999847407452621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/>
        <right/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numFmt numFmtId="169" formatCode="0.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indexed="64"/>
        </top>
        <bottom/>
      </border>
      <protection locked="0" hidden="0"/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indexed="65"/>
        </patternFill>
      </fill>
      <protection locked="0" hidden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 tint="-0.1499984740745262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left" vertical="center" textRotation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left" vertical="center" textRotation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left" vertical="center" textRotation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0" hidden="0"/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 tint="-0.1499984740745262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 tint="-0.14999847407452621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165" formatCode="#,##0.00_ ;\-#,##0.00\ "/>
      <fill>
        <patternFill patternType="none">
          <fgColor indexed="64"/>
          <bgColor indexed="65"/>
        </patternFill>
      </fill>
      <border diagonalUp="0" diagonalDown="0">
        <left/>
        <right style="thin">
          <color indexed="64"/>
        </right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/>
        <right/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3" tint="-0.249977111117893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/>
        <right/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bottom" textRotation="0" wrapText="1" indent="0" justifyLastLine="0" shrinkToFit="0" readingOrder="0"/>
      <border diagonalUp="0" diagonalDown="0">
        <left/>
        <right/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</border>
      <protection locked="0" hidden="0"/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font>
        <strike val="0"/>
        <outline val="0"/>
        <shadow val="0"/>
        <u val="none"/>
        <vertAlign val="baseline"/>
        <color theme="3" tint="-0.249977111117893"/>
        <name val="Calibri"/>
        <scheme val="minor"/>
      </font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 tint="-0.1499679555650502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166" formatCode="00.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164" formatCode="0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protection locked="0" hidden="0"/>
    </dxf>
    <dxf>
      <font>
        <b val="0"/>
        <strike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/>
        <right/>
        <top style="thin">
          <color indexed="64"/>
        </top>
        <bottom/>
      </border>
      <protection locked="0" hidden="0"/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solid">
          <fgColor indexed="64"/>
          <bgColor theme="0" tint="-0.14999847407452621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>
        <left/>
        <right style="thin">
          <color indexed="64"/>
        </right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164" formatCode="00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protection locked="0" hidden="0"/>
    </dxf>
    <dxf>
      <border outline="0"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solid">
          <fgColor indexed="64"/>
          <bgColor theme="0" tint="-0.1499984740745262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solid">
          <fgColor indexed="64"/>
          <bgColor theme="0" tint="-0.14996795556505021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3" tint="-0.249977111117893"/>
        <name val="Calibri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numFmt numFmtId="1" formatCode="0"/>
      <fill>
        <patternFill patternType="solid">
          <fgColor indexed="64"/>
          <bgColor theme="6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numFmt numFmtId="1" formatCode="0"/>
      <fill>
        <patternFill patternType="solid">
          <fgColor indexed="64"/>
          <bgColor theme="6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numFmt numFmtId="166" formatCode="00.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numFmt numFmtId="30" formatCode="@"/>
      <fill>
        <patternFill patternType="solid">
          <fgColor indexed="64"/>
          <bgColor theme="6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numFmt numFmtId="164" formatCode="0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numFmt numFmtId="169" formatCode="0.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solid">
          <fgColor indexed="64"/>
          <bgColor theme="0" tint="-0.14996795556505021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249977111117893"/>
        <name val="Arial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solid">
          <fgColor indexed="64"/>
          <bgColor theme="0" tint="-0.14996795556505021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35" formatCode="_-* #,##0.00_-;\-* #,##0.00_-;_-* &quot;-&quot;??_-;_-@_-"/>
      <fill>
        <patternFill patternType="none">
          <fgColor indexed="64"/>
          <bgColor indexed="65"/>
        </patternFill>
      </fill>
      <alignment horizontal="right" vertical="bottom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general" vertical="bottom" textRotation="0" wrapText="1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  <border diagonalUp="0" diagonalDown="0">
        <left/>
        <right/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166" formatCode="00.0"/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general" vertical="center" textRotation="0" wrapText="1" relative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164" formatCode="00"/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general" vertical="bottom" textRotation="0" wrapText="1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left" vertical="bottom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left" vertical="bottom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general" vertical="center" textRotation="0" wrapText="1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border outline="0">
        <top style="thin">
          <color indexed="64"/>
        </top>
      </border>
    </dxf>
    <dxf>
      <protection locked="0" hidden="0"/>
    </dxf>
    <dxf>
      <border outline="0">
        <bottom style="thin">
          <color theme="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 tint="-0.14999847407452621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/>
        <right/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166" formatCode="00.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164" formatCode="0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/>
        <right/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/>
        <right/>
        <top style="thin">
          <color indexed="64"/>
        </top>
        <bottom/>
      </border>
      <protection locked="0" hidden="0"/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font>
        <strike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solid">
          <fgColor indexed="64"/>
          <bgColor theme="0" tint="-0.14996795556505021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165" formatCode="#,##0.00_ ;\-#,##0.00\ 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166" formatCode="00.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164" formatCode="0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0" hidden="0"/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solid">
          <fgColor indexed="64"/>
          <bgColor theme="0" tint="-0.14996795556505021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</dxfs>
  <tableStyles count="1" defaultTableStyle="TableStyleMedium2" defaultPivotStyle="PivotStyleLight16">
    <tableStyle name="Estilo de tabla 1" pivot="0" count="1" xr9:uid="{00000000-0011-0000-FFFF-FFFF00000000}">
      <tableStyleElement type="wholeTable" dxfId="327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1.png"/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0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0.pn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0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1.png"/><Relationship Id="rId1" Type="http://schemas.openxmlformats.org/officeDocument/2006/relationships/image" Target="../media/image12.pn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1.png"/><Relationship Id="rId1" Type="http://schemas.openxmlformats.org/officeDocument/2006/relationships/image" Target="../media/image10.pn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1.png"/><Relationship Id="rId1" Type="http://schemas.openxmlformats.org/officeDocument/2006/relationships/image" Target="../media/image13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1.png"/><Relationship Id="rId1" Type="http://schemas.openxmlformats.org/officeDocument/2006/relationships/image" Target="../media/image10.pn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0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7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8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9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0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0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0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0</xdr:row>
      <xdr:rowOff>123825</xdr:rowOff>
    </xdr:from>
    <xdr:to>
      <xdr:col>5</xdr:col>
      <xdr:colOff>847724</xdr:colOff>
      <xdr:row>5</xdr:row>
      <xdr:rowOff>123825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123825"/>
          <a:ext cx="4495799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1102874</xdr:colOff>
      <xdr:row>48</xdr:row>
      <xdr:rowOff>-1</xdr:rowOff>
    </xdr:from>
    <xdr:to>
      <xdr:col>4</xdr:col>
      <xdr:colOff>1209985</xdr:colOff>
      <xdr:row>53</xdr:row>
      <xdr:rowOff>118394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26F7943F-CC0C-4704-AAA6-59EA9F2B0F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45874" y="12808323"/>
          <a:ext cx="1485435" cy="107089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0</xdr:rowOff>
    </xdr:from>
    <xdr:to>
      <xdr:col>4</xdr:col>
      <xdr:colOff>0</xdr:colOff>
      <xdr:row>5</xdr:row>
      <xdr:rowOff>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0"/>
          <a:ext cx="409575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408214</xdr:colOff>
      <xdr:row>14</xdr:row>
      <xdr:rowOff>81643</xdr:rowOff>
    </xdr:from>
    <xdr:to>
      <xdr:col>11</xdr:col>
      <xdr:colOff>3802782</xdr:colOff>
      <xdr:row>22</xdr:row>
      <xdr:rowOff>57389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1DDB78E-B90B-489F-BC5E-2DF9C9DF7A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57893" y="3224893"/>
          <a:ext cx="17192210" cy="1499746"/>
        </a:xfrm>
        <a:prstGeom prst="rect">
          <a:avLst/>
        </a:prstGeom>
      </xdr:spPr>
    </xdr:pic>
    <xdr:clientData/>
  </xdr:twoCellAnchor>
  <xdr:twoCellAnchor editAs="oneCell">
    <xdr:from>
      <xdr:col>2</xdr:col>
      <xdr:colOff>204108</xdr:colOff>
      <xdr:row>34</xdr:row>
      <xdr:rowOff>0</xdr:rowOff>
    </xdr:from>
    <xdr:to>
      <xdr:col>3</xdr:col>
      <xdr:colOff>369650</xdr:colOff>
      <xdr:row>39</xdr:row>
      <xdr:rowOff>118395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8F475F06-600F-4782-99E6-EF6FF4190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0394" y="6953250"/>
          <a:ext cx="1485435" cy="107089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2164292</xdr:colOff>
      <xdr:row>5</xdr:row>
      <xdr:rowOff>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417" y="0"/>
          <a:ext cx="4508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108857</xdr:colOff>
      <xdr:row>56</xdr:row>
      <xdr:rowOff>176893</xdr:rowOff>
    </xdr:from>
    <xdr:to>
      <xdr:col>4</xdr:col>
      <xdr:colOff>1594292</xdr:colOff>
      <xdr:row>62</xdr:row>
      <xdr:rowOff>104788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9BEBC69E-E0A1-4D78-B938-DC87E77C6F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94214" y="11185072"/>
          <a:ext cx="1485435" cy="1070895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19049</xdr:colOff>
      <xdr:row>0</xdr:row>
      <xdr:rowOff>0</xdr:rowOff>
    </xdr:from>
    <xdr:to>
      <xdr:col>3</xdr:col>
      <xdr:colOff>2352674</xdr:colOff>
      <xdr:row>5</xdr:row>
      <xdr:rowOff>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4" y="0"/>
          <a:ext cx="3914775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843644</xdr:colOff>
      <xdr:row>57</xdr:row>
      <xdr:rowOff>149678</xdr:rowOff>
    </xdr:from>
    <xdr:to>
      <xdr:col>3</xdr:col>
      <xdr:colOff>2329079</xdr:colOff>
      <xdr:row>63</xdr:row>
      <xdr:rowOff>77573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308A6DF7-608C-4EDA-BB29-C73DAF0A05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98965" y="11824607"/>
          <a:ext cx="1485435" cy="1070895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0</xdr:rowOff>
    </xdr:from>
    <xdr:to>
      <xdr:col>5</xdr:col>
      <xdr:colOff>0</xdr:colOff>
      <xdr:row>5</xdr:row>
      <xdr:rowOff>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0"/>
          <a:ext cx="394335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428625</xdr:colOff>
      <xdr:row>99</xdr:row>
      <xdr:rowOff>166687</xdr:rowOff>
    </xdr:from>
    <xdr:to>
      <xdr:col>4</xdr:col>
      <xdr:colOff>44779</xdr:colOff>
      <xdr:row>105</xdr:row>
      <xdr:rowOff>94582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8D172899-5CC6-4C9E-9779-3C17D7A137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7813" y="19347656"/>
          <a:ext cx="1485435" cy="1070895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19051</xdr:rowOff>
    </xdr:from>
    <xdr:to>
      <xdr:col>3</xdr:col>
      <xdr:colOff>876300</xdr:colOff>
      <xdr:row>4</xdr:row>
      <xdr:rowOff>152401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D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19051"/>
          <a:ext cx="3676650" cy="895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95250</xdr:colOff>
      <xdr:row>13</xdr:row>
      <xdr:rowOff>27214</xdr:rowOff>
    </xdr:from>
    <xdr:to>
      <xdr:col>7</xdr:col>
      <xdr:colOff>1129393</xdr:colOff>
      <xdr:row>21</xdr:row>
      <xdr:rowOff>125424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2BA06F93-14B9-4160-BFC6-38CC78F894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44929" y="2612571"/>
          <a:ext cx="12967607" cy="1499746"/>
        </a:xfrm>
        <a:prstGeom prst="rect">
          <a:avLst/>
        </a:prstGeom>
      </xdr:spPr>
    </xdr:pic>
    <xdr:clientData/>
  </xdr:twoCellAnchor>
  <xdr:twoCellAnchor editAs="oneCell">
    <xdr:from>
      <xdr:col>2</xdr:col>
      <xdr:colOff>217715</xdr:colOff>
      <xdr:row>29</xdr:row>
      <xdr:rowOff>0</xdr:rowOff>
    </xdr:from>
    <xdr:to>
      <xdr:col>3</xdr:col>
      <xdr:colOff>369650</xdr:colOff>
      <xdr:row>34</xdr:row>
      <xdr:rowOff>118395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E0A25A7F-5D02-4FB0-A4F4-CDFEFB318D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50572" y="5510893"/>
          <a:ext cx="1485435" cy="1070895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0</xdr:rowOff>
    </xdr:from>
    <xdr:to>
      <xdr:col>3</xdr:col>
      <xdr:colOff>933450</xdr:colOff>
      <xdr:row>4</xdr:row>
      <xdr:rowOff>171450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E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0"/>
          <a:ext cx="36766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762000</xdr:colOff>
      <xdr:row>14</xdr:row>
      <xdr:rowOff>15875</xdr:rowOff>
    </xdr:from>
    <xdr:to>
      <xdr:col>16</xdr:col>
      <xdr:colOff>888585</xdr:colOff>
      <xdr:row>21</xdr:row>
      <xdr:rowOff>182121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73B5210F-E697-4F9C-877E-75E9FA4BED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143125" y="2921000"/>
          <a:ext cx="17192210" cy="1499746"/>
        </a:xfrm>
        <a:prstGeom prst="rect">
          <a:avLst/>
        </a:prstGeom>
      </xdr:spPr>
    </xdr:pic>
    <xdr:clientData/>
  </xdr:twoCellAnchor>
  <xdr:twoCellAnchor editAs="oneCell">
    <xdr:from>
      <xdr:col>2</xdr:col>
      <xdr:colOff>1047750</xdr:colOff>
      <xdr:row>31</xdr:row>
      <xdr:rowOff>15875</xdr:rowOff>
    </xdr:from>
    <xdr:to>
      <xdr:col>3</xdr:col>
      <xdr:colOff>929810</xdr:colOff>
      <xdr:row>36</xdr:row>
      <xdr:rowOff>134270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BCBE2F24-5CEF-4DCE-AC27-8C373193CF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28875" y="6159500"/>
          <a:ext cx="1485435" cy="1070895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0</xdr:rowOff>
    </xdr:from>
    <xdr:to>
      <xdr:col>3</xdr:col>
      <xdr:colOff>1381125</xdr:colOff>
      <xdr:row>5</xdr:row>
      <xdr:rowOff>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F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0"/>
          <a:ext cx="33528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145677</xdr:colOff>
      <xdr:row>12</xdr:row>
      <xdr:rowOff>78441</xdr:rowOff>
    </xdr:from>
    <xdr:to>
      <xdr:col>15</xdr:col>
      <xdr:colOff>170476</xdr:colOff>
      <xdr:row>21</xdr:row>
      <xdr:rowOff>54187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FB9635F-747D-405E-BAF3-7CA965E153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81001" y="2991970"/>
          <a:ext cx="17192210" cy="1499746"/>
        </a:xfrm>
        <a:prstGeom prst="rect">
          <a:avLst/>
        </a:prstGeom>
      </xdr:spPr>
    </xdr:pic>
    <xdr:clientData/>
  </xdr:twoCellAnchor>
  <xdr:twoCellAnchor editAs="oneCell">
    <xdr:from>
      <xdr:col>2</xdr:col>
      <xdr:colOff>123265</xdr:colOff>
      <xdr:row>28</xdr:row>
      <xdr:rowOff>11206</xdr:rowOff>
    </xdr:from>
    <xdr:to>
      <xdr:col>3</xdr:col>
      <xdr:colOff>555347</xdr:colOff>
      <xdr:row>33</xdr:row>
      <xdr:rowOff>129601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A8EE9238-DDEF-4838-B65B-28BF1BB81A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9883" y="5782235"/>
          <a:ext cx="1485435" cy="1070895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0</xdr:rowOff>
    </xdr:from>
    <xdr:to>
      <xdr:col>3</xdr:col>
      <xdr:colOff>1485900</xdr:colOff>
      <xdr:row>5</xdr:row>
      <xdr:rowOff>9525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0"/>
          <a:ext cx="3581400" cy="962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775607</xdr:colOff>
      <xdr:row>16</xdr:row>
      <xdr:rowOff>136071</xdr:rowOff>
    </xdr:from>
    <xdr:to>
      <xdr:col>19</xdr:col>
      <xdr:colOff>496246</xdr:colOff>
      <xdr:row>24</xdr:row>
      <xdr:rowOff>111817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5704947E-3637-48DA-B657-C4AA3977AA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20536" y="3456214"/>
          <a:ext cx="17192210" cy="1499746"/>
        </a:xfrm>
        <a:prstGeom prst="rect">
          <a:avLst/>
        </a:prstGeom>
      </xdr:spPr>
    </xdr:pic>
    <xdr:clientData/>
  </xdr:twoCellAnchor>
  <xdr:twoCellAnchor editAs="oneCell">
    <xdr:from>
      <xdr:col>2</xdr:col>
      <xdr:colOff>40822</xdr:colOff>
      <xdr:row>35</xdr:row>
      <xdr:rowOff>176893</xdr:rowOff>
    </xdr:from>
    <xdr:to>
      <xdr:col>3</xdr:col>
      <xdr:colOff>519328</xdr:colOff>
      <xdr:row>41</xdr:row>
      <xdr:rowOff>104788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D9694E3B-4F2C-4792-BDAE-5678BE16EA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1536" y="7116536"/>
          <a:ext cx="1485435" cy="1070895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0</xdr:rowOff>
    </xdr:from>
    <xdr:to>
      <xdr:col>2</xdr:col>
      <xdr:colOff>2219325</xdr:colOff>
      <xdr:row>5</xdr:row>
      <xdr:rowOff>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0"/>
          <a:ext cx="367665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481854</xdr:colOff>
      <xdr:row>25</xdr:row>
      <xdr:rowOff>0</xdr:rowOff>
    </xdr:from>
    <xdr:to>
      <xdr:col>2</xdr:col>
      <xdr:colOff>1967289</xdr:colOff>
      <xdr:row>30</xdr:row>
      <xdr:rowOff>118395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2BE61857-1447-44D6-AFEF-A3B063CC02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6354" y="5165912"/>
          <a:ext cx="1485435" cy="107089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8465</xdr:colOff>
      <xdr:row>0</xdr:row>
      <xdr:rowOff>0</xdr:rowOff>
    </xdr:from>
    <xdr:to>
      <xdr:col>4</xdr:col>
      <xdr:colOff>693964</xdr:colOff>
      <xdr:row>4</xdr:row>
      <xdr:rowOff>180975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108" y="0"/>
          <a:ext cx="4577142" cy="942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244929</xdr:colOff>
      <xdr:row>29</xdr:row>
      <xdr:rowOff>27214</xdr:rowOff>
    </xdr:from>
    <xdr:to>
      <xdr:col>3</xdr:col>
      <xdr:colOff>521446</xdr:colOff>
      <xdr:row>34</xdr:row>
      <xdr:rowOff>147703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55BDEC03-DF13-4620-814B-67ABA81B40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28750" y="5823857"/>
          <a:ext cx="1487553" cy="107298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</xdr:rowOff>
    </xdr:from>
    <xdr:to>
      <xdr:col>4</xdr:col>
      <xdr:colOff>0</xdr:colOff>
      <xdr:row>5</xdr:row>
      <xdr:rowOff>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1"/>
          <a:ext cx="3876675" cy="952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0</xdr:colOff>
      <xdr:row>11</xdr:row>
      <xdr:rowOff>435429</xdr:rowOff>
    </xdr:from>
    <xdr:ext cx="17192625" cy="1778000"/>
    <xdr:sp macro="" textlink="">
      <xdr:nvSpPr>
        <xdr:cNvPr id="4" name="Rectángulo 3">
          <a:extLst>
            <a:ext uri="{FF2B5EF4-FFF2-40B4-BE49-F238E27FC236}">
              <a16:creationId xmlns:a16="http://schemas.microsoft.com/office/drawing/2014/main" id="{28C8C893-27B7-401B-9AC4-E1503999DB75}"/>
            </a:ext>
          </a:extLst>
        </xdr:cNvPr>
        <xdr:cNvSpPr/>
      </xdr:nvSpPr>
      <xdr:spPr>
        <a:xfrm>
          <a:off x="0" y="2667000"/>
          <a:ext cx="17192625" cy="1778000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es-MX" sz="5400"/>
            <a:t>EN EL TRIMESTRE QUE SE REPORTA NO SE PRESENTARON CASOS</a:t>
          </a:r>
          <a:endParaRPr lang="es-ES" sz="54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  <xdr:twoCellAnchor editAs="oneCell">
    <xdr:from>
      <xdr:col>2</xdr:col>
      <xdr:colOff>190500</xdr:colOff>
      <xdr:row>32</xdr:row>
      <xdr:rowOff>0</xdr:rowOff>
    </xdr:from>
    <xdr:to>
      <xdr:col>3</xdr:col>
      <xdr:colOff>494231</xdr:colOff>
      <xdr:row>37</xdr:row>
      <xdr:rowOff>120489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9EFD2E65-207D-452B-834E-780A6EF0AA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37607" y="6245679"/>
          <a:ext cx="1487553" cy="107298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0</xdr:rowOff>
    </xdr:from>
    <xdr:to>
      <xdr:col>4</xdr:col>
      <xdr:colOff>0</xdr:colOff>
      <xdr:row>5</xdr:row>
      <xdr:rowOff>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0"/>
          <a:ext cx="3762375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222250</xdr:colOff>
      <xdr:row>12</xdr:row>
      <xdr:rowOff>47625</xdr:rowOff>
    </xdr:from>
    <xdr:ext cx="17192625" cy="1778000"/>
    <xdr:sp macro="" textlink="">
      <xdr:nvSpPr>
        <xdr:cNvPr id="4" name="Rectángulo 3">
          <a:extLst>
            <a:ext uri="{FF2B5EF4-FFF2-40B4-BE49-F238E27FC236}">
              <a16:creationId xmlns:a16="http://schemas.microsoft.com/office/drawing/2014/main" id="{02B8E435-69B8-473A-A853-A8FF8413A4A5}"/>
            </a:ext>
          </a:extLst>
        </xdr:cNvPr>
        <xdr:cNvSpPr/>
      </xdr:nvSpPr>
      <xdr:spPr>
        <a:xfrm>
          <a:off x="222250" y="2841625"/>
          <a:ext cx="17192625" cy="1778000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es-MX" sz="5400"/>
            <a:t>EN EL TRIMESTRE QUE SE REPORTA NO SE PRESENTARON CASOS</a:t>
          </a:r>
          <a:endParaRPr lang="es-ES" sz="54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  <xdr:twoCellAnchor editAs="oneCell">
    <xdr:from>
      <xdr:col>2</xdr:col>
      <xdr:colOff>285750</xdr:colOff>
      <xdr:row>39</xdr:row>
      <xdr:rowOff>15875</xdr:rowOff>
    </xdr:from>
    <xdr:to>
      <xdr:col>3</xdr:col>
      <xdr:colOff>596435</xdr:colOff>
      <xdr:row>44</xdr:row>
      <xdr:rowOff>134270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1ED24E72-992C-49F4-8862-5247F96AC0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5750" y="7762875"/>
          <a:ext cx="1485435" cy="107089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65853</xdr:colOff>
      <xdr:row>0</xdr:row>
      <xdr:rowOff>17002</xdr:rowOff>
    </xdr:from>
    <xdr:to>
      <xdr:col>4</xdr:col>
      <xdr:colOff>38100</xdr:colOff>
      <xdr:row>4</xdr:row>
      <xdr:rowOff>190499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1238" y="17002"/>
          <a:ext cx="4563785" cy="9550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403412</xdr:colOff>
      <xdr:row>193</xdr:row>
      <xdr:rowOff>0</xdr:rowOff>
    </xdr:from>
    <xdr:to>
      <xdr:col>3</xdr:col>
      <xdr:colOff>476906</xdr:colOff>
      <xdr:row>198</xdr:row>
      <xdr:rowOff>118395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DCE2245F-D49E-4A9D-A247-4E60271B13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25706" y="36957000"/>
          <a:ext cx="1485435" cy="107089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0</xdr:rowOff>
    </xdr:from>
    <xdr:to>
      <xdr:col>4</xdr:col>
      <xdr:colOff>835025</xdr:colOff>
      <xdr:row>5</xdr:row>
      <xdr:rowOff>19050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0"/>
          <a:ext cx="3781425" cy="1114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444500</xdr:colOff>
      <xdr:row>199</xdr:row>
      <xdr:rowOff>0</xdr:rowOff>
    </xdr:from>
    <xdr:to>
      <xdr:col>4</xdr:col>
      <xdr:colOff>56685</xdr:colOff>
      <xdr:row>204</xdr:row>
      <xdr:rowOff>118395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9FD31261-DF73-40C5-96B2-0C93546269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51000" y="38465125"/>
          <a:ext cx="1485435" cy="107089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19051</xdr:colOff>
      <xdr:row>0</xdr:row>
      <xdr:rowOff>0</xdr:rowOff>
    </xdr:from>
    <xdr:to>
      <xdr:col>3</xdr:col>
      <xdr:colOff>1428751</xdr:colOff>
      <xdr:row>5</xdr:row>
      <xdr:rowOff>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6" y="0"/>
          <a:ext cx="367665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217715</xdr:colOff>
      <xdr:row>26</xdr:row>
      <xdr:rowOff>136072</xdr:rowOff>
    </xdr:from>
    <xdr:to>
      <xdr:col>3</xdr:col>
      <xdr:colOff>546543</xdr:colOff>
      <xdr:row>32</xdr:row>
      <xdr:rowOff>63967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75959FE5-0178-4B5E-B506-240587B8B5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83179" y="5388429"/>
          <a:ext cx="1485435" cy="107089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19049</xdr:colOff>
      <xdr:row>0</xdr:row>
      <xdr:rowOff>0</xdr:rowOff>
    </xdr:from>
    <xdr:to>
      <xdr:col>4</xdr:col>
      <xdr:colOff>3921</xdr:colOff>
      <xdr:row>5</xdr:row>
      <xdr:rowOff>9525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4" y="0"/>
          <a:ext cx="3895725" cy="962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54429</xdr:colOff>
      <xdr:row>14</xdr:row>
      <xdr:rowOff>95250</xdr:rowOff>
    </xdr:from>
    <xdr:ext cx="17192625" cy="1360714"/>
    <xdr:sp macro="" textlink="">
      <xdr:nvSpPr>
        <xdr:cNvPr id="4" name="Rectángulo 3">
          <a:extLst>
            <a:ext uri="{FF2B5EF4-FFF2-40B4-BE49-F238E27FC236}">
              <a16:creationId xmlns:a16="http://schemas.microsoft.com/office/drawing/2014/main" id="{DC5D1DE4-880E-4556-8742-AE67605A954E}"/>
            </a:ext>
          </a:extLst>
        </xdr:cNvPr>
        <xdr:cNvSpPr/>
      </xdr:nvSpPr>
      <xdr:spPr>
        <a:xfrm>
          <a:off x="217715" y="3224893"/>
          <a:ext cx="17192625" cy="1360714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es-MX" sz="4800"/>
            <a:t>EN EL TRIMESTRE QUE SE REPORTA NO SE PRESENTARON CASOS</a:t>
          </a:r>
          <a:endParaRPr lang="es-ES" sz="48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  <xdr:twoCellAnchor editAs="oneCell">
    <xdr:from>
      <xdr:col>2</xdr:col>
      <xdr:colOff>163286</xdr:colOff>
      <xdr:row>32</xdr:row>
      <xdr:rowOff>190499</xdr:rowOff>
    </xdr:from>
    <xdr:to>
      <xdr:col>3</xdr:col>
      <xdr:colOff>451292</xdr:colOff>
      <xdr:row>38</xdr:row>
      <xdr:rowOff>118394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DA88D5E1-D754-4C62-8593-CC66545EDE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5143" y="6749142"/>
          <a:ext cx="1485435" cy="107089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0</xdr:rowOff>
    </xdr:from>
    <xdr:to>
      <xdr:col>4</xdr:col>
      <xdr:colOff>0</xdr:colOff>
      <xdr:row>5</xdr:row>
      <xdr:rowOff>9524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0"/>
          <a:ext cx="3790950" cy="9620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625928</xdr:colOff>
      <xdr:row>12</xdr:row>
      <xdr:rowOff>449035</xdr:rowOff>
    </xdr:from>
    <xdr:ext cx="17192625" cy="1360714"/>
    <xdr:sp macro="" textlink="">
      <xdr:nvSpPr>
        <xdr:cNvPr id="5" name="Rectángulo 4">
          <a:extLst>
            <a:ext uri="{FF2B5EF4-FFF2-40B4-BE49-F238E27FC236}">
              <a16:creationId xmlns:a16="http://schemas.microsoft.com/office/drawing/2014/main" id="{5A8DF827-867C-484E-B7AF-3C80D0BC35A2}"/>
            </a:ext>
          </a:extLst>
        </xdr:cNvPr>
        <xdr:cNvSpPr/>
      </xdr:nvSpPr>
      <xdr:spPr>
        <a:xfrm>
          <a:off x="870857" y="3047999"/>
          <a:ext cx="17192625" cy="1360714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es-MX" sz="4800"/>
            <a:t>EN EL TRIMESTRE QUE SE REPORTA NO SE PRESENTARON CASOS</a:t>
          </a:r>
          <a:endParaRPr lang="es-ES" sz="48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  <xdr:twoCellAnchor editAs="oneCell">
    <xdr:from>
      <xdr:col>2</xdr:col>
      <xdr:colOff>13608</xdr:colOff>
      <xdr:row>28</xdr:row>
      <xdr:rowOff>163286</xdr:rowOff>
    </xdr:from>
    <xdr:to>
      <xdr:col>3</xdr:col>
      <xdr:colOff>437685</xdr:colOff>
      <xdr:row>34</xdr:row>
      <xdr:rowOff>91181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E31BA687-630A-403B-9CE2-07A62C8FB6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83179" y="5919107"/>
          <a:ext cx="1485435" cy="1070895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a1" displayName="Tabla1" ref="B14:Y18" totalsRowShown="0" headerRowDxfId="326" dataDxfId="325" tableBorderDxfId="324">
  <autoFilter ref="B14:Y18" xr:uid="{00000000-0009-0000-0100-000001000000}"/>
  <tableColumns count="24">
    <tableColumn id="1" xr3:uid="{00000000-0010-0000-0000-000001000000}" name="Entidad Federativa" dataDxfId="3"/>
    <tableColumn id="2" xr3:uid="{00000000-0010-0000-0000-000002000000}" name="R.F.C." dataDxfId="2"/>
    <tableColumn id="3" xr3:uid="{00000000-0010-0000-0000-000003000000}" name="CURP" dataDxfId="0"/>
    <tableColumn id="4" xr3:uid="{00000000-0010-0000-0000-000004000000}" name="Nombre" dataDxfId="1"/>
    <tableColumn id="5" xr3:uid="{00000000-0010-0000-0000-000005000000}" name="Clave integrada" dataDxfId="323"/>
    <tableColumn id="6" xr3:uid="{00000000-0010-0000-0000-000006000000}" name="Partida Presupuestal" dataDxfId="322"/>
    <tableColumn id="7" xr3:uid="{00000000-0010-0000-0000-000007000000}" name="Código de Pago" dataDxfId="321"/>
    <tableColumn id="8" xr3:uid="{00000000-0010-0000-0000-000008000000}" name="Clave de Unidad" dataDxfId="320"/>
    <tableColumn id="9" xr3:uid="{00000000-0010-0000-0000-000009000000}" name="Clave de Sub Unidad" dataDxfId="319"/>
    <tableColumn id="10" xr3:uid="{00000000-0010-0000-0000-00000A000000}" name="Clave de Categoría" dataDxfId="318"/>
    <tableColumn id="11" xr3:uid="{00000000-0010-0000-0000-00000B000000}" name="Horas Semana Mes " dataDxfId="317"/>
    <tableColumn id="12" xr3:uid="{00000000-0010-0000-0000-00000C000000}" name="Número de Plaza" dataDxfId="316"/>
    <tableColumn id="13" xr3:uid="{00000000-0010-0000-0000-00000D000000}" name="Fecha Comisión_x000a_Inicio" dataDxfId="315"/>
    <tableColumn id="14" xr3:uid="{00000000-0010-0000-0000-00000E000000}" name="Fecha Comisión_x000a_Conclusión" dataDxfId="314"/>
    <tableColumn id="15" xr3:uid="{00000000-0010-0000-0000-00000F000000}" name="Percepciones pagadas en el Periodo de Comisión con Presupuesto Federal*" dataDxfId="313" dataCellStyle="Millares"/>
    <tableColumn id="16" xr3:uid="{00000000-0010-0000-0000-000010000000}" name="Percepciones pagadas en el Periodo de Comisión con Presupuesto de otra fuente*" dataDxfId="312"/>
    <tableColumn id="17" xr3:uid="{00000000-0010-0000-0000-000011000000}" name="Clave CT Origen" dataDxfId="311"/>
    <tableColumn id="18" xr3:uid="{00000000-0010-0000-0000-000012000000}" name="Clave" dataDxfId="310"/>
    <tableColumn id="19" xr3:uid="{00000000-0010-0000-0000-000013000000}" name="Turno" dataDxfId="309"/>
    <tableColumn id="20" xr3:uid="{00000000-0010-0000-0000-000014000000}" name="Lugar de la comisión fuera del sector educativo" dataDxfId="308"/>
    <tableColumn id="21" xr3:uid="{00000000-0010-0000-0000-000015000000}" name="Tipo de Comisión" dataDxfId="307"/>
    <tableColumn id="22" xr3:uid="{00000000-0010-0000-0000-000016000000}" name="Función Específica" dataDxfId="306"/>
    <tableColumn id="23" xr3:uid="{00000000-0010-0000-0000-000017000000}" name="Objeto de la comision" dataDxfId="305"/>
    <tableColumn id="24" xr3:uid="{00000000-0010-0000-0000-000018000000}" name="No. Oficio" dataDxfId="304"/>
  </tableColumns>
  <tableStyleInfo name="Estilo de tabla 1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09000000}" name="Tabla15" displayName="Tabla15" ref="B14:S48" totalsRowShown="0" headerRowDxfId="159" dataDxfId="16" tableBorderDxfId="158">
  <autoFilter ref="B14:S48" xr:uid="{00000000-0009-0000-0100-00000D000000}"/>
  <tableColumns count="18">
    <tableColumn id="1" xr3:uid="{00000000-0010-0000-0900-000001000000}" name="Clave Tipo educativo" dataDxfId="34"/>
    <tableColumn id="2" xr3:uid="{00000000-0010-0000-0900-000002000000}" name="Clave Nivel educativo" dataDxfId="33"/>
    <tableColumn id="3" xr3:uid="{00000000-0010-0000-0900-000003000000}" name="Clave Subnivel educativo" dataDxfId="32"/>
    <tableColumn id="4" xr3:uid="{00000000-0010-0000-0900-000004000000}" name="Descripción Nivel / Subnivel" dataDxfId="31"/>
    <tableColumn id="5" xr3:uid="{00000000-0010-0000-0900-000005000000}" name="Tipo Financiamiento" dataDxfId="30"/>
    <tableColumn id="6" xr3:uid="{00000000-0010-0000-0900-000006000000}" name="Partida Presupestal" dataDxfId="29"/>
    <tableColumn id="7" xr3:uid="{00000000-0010-0000-0900-000007000000}" name="Tipo de Categoría" dataDxfId="28"/>
    <tableColumn id="8" xr3:uid="{00000000-0010-0000-0900-000008000000}" name=" Categoría" dataDxfId="27"/>
    <tableColumn id="9" xr3:uid="{00000000-0010-0000-0900-000009000000}" name="Descripción" dataDxfId="26"/>
    <tableColumn id="10" xr3:uid="{00000000-0010-0000-0900-00000A000000}" name="Zona Económica" dataDxfId="25"/>
    <tableColumn id="11" xr3:uid="{00000000-0010-0000-0900-00000B000000}" name="Nivel Puesto" dataDxfId="24"/>
    <tableColumn id="12" xr3:uid="{00000000-0010-0000-0900-00000C000000}" name="Nivel Sueldo" dataDxfId="23"/>
    <tableColumn id="13" xr3:uid="{00000000-0010-0000-0900-00000D000000}" name="Tipo Contratación" dataDxfId="22"/>
    <tableColumn id="14" xr3:uid="{00000000-0010-0000-0900-00000E000000}" name="Monto mensual_x000a_por plaza jornada" dataDxfId="21"/>
    <tableColumn id="15" xr3:uid="{00000000-0010-0000-0900-00000F000000}" name="Monto mensual_x000a_Por Plaza HSM" dataDxfId="20"/>
    <tableColumn id="16" xr3:uid="{00000000-0010-0000-0900-000010000000}" name="Número de Plazas Jornada" dataDxfId="19"/>
    <tableColumn id="17" xr3:uid="{00000000-0010-0000-0900-000011000000}" name="Número de Plazas HSM" dataDxfId="18"/>
    <tableColumn id="18" xr3:uid="{00000000-0010-0000-0900-000012000000}" name="Monto total autorizado" dataDxfId="17" dataCellStyle="Millares"/>
  </tableColumns>
  <tableStyleInfo name="Estilo de tabla 1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0A000000}" name="Tabla16" displayName="Tabla16" ref="B14:R48" totalsRowShown="0" headerRowDxfId="157" dataDxfId="156" tableBorderDxfId="155">
  <autoFilter ref="B14:R48" xr:uid="{00000000-0009-0000-0100-00000E000000}"/>
  <tableColumns count="17">
    <tableColumn id="1" xr3:uid="{00000000-0010-0000-0A00-000001000000}" name="Identificador origen presupuestal de la plaza" dataDxfId="154" dataCellStyle="Normal 2 2"/>
    <tableColumn id="2" xr3:uid="{00000000-0010-0000-0A00-000002000000}" name="Clave de categoría" dataDxfId="153"/>
    <tableColumn id="3" xr3:uid="{00000000-0010-0000-0A00-000003000000}" name="Descripción de la categoría" dataDxfId="152"/>
    <tableColumn id="4" xr3:uid="{00000000-0010-0000-0A00-000004000000}" name="Tipo de contratación" dataDxfId="151"/>
    <tableColumn id="5" xr3:uid="{00000000-0010-0000-0A00-000005000000}" name="Tipo de categoría" dataDxfId="150"/>
    <tableColumn id="6" xr3:uid="{00000000-0010-0000-0A00-000006000000}" name="Clave de concepto de pago" dataDxfId="149"/>
    <tableColumn id="7" xr3:uid="{00000000-0010-0000-0A00-000007000000}" name="Clave de nivel de puesto" dataDxfId="148"/>
    <tableColumn id="8" xr3:uid="{00000000-0010-0000-0A00-000008000000}" name="Clave de nivel de sueldo" dataDxfId="147"/>
    <tableColumn id="9" xr3:uid="{00000000-0010-0000-0A00-000009000000}" name="Inicio de vigencia del sueldo" dataDxfId="146"/>
    <tableColumn id="10" xr3:uid="{00000000-0010-0000-0A00-00000A000000}" name="Fin de vigencia del sueldo" dataDxfId="145"/>
    <tableColumn id="11" xr3:uid="{00000000-0010-0000-0A00-00000B000000}" name="Monto Mensual Jornada ó de HSM_x000a_Zona A" dataDxfId="144"/>
    <tableColumn id="12" xr3:uid="{00000000-0010-0000-0A00-00000C000000}" name="Monto Mensual Jornada ó de HSM_x000a_Zona B" dataDxfId="143"/>
    <tableColumn id="13" xr3:uid="{00000000-0010-0000-0A00-00000D000000}" name="Monto Mensual Jornada ó de HSM_x000a_Zona C" dataDxfId="142"/>
    <tableColumn id="14" xr3:uid="{00000000-0010-0000-0A00-00000E000000}" name="Horas _x000a_de compatibilidad" dataDxfId="141"/>
    <tableColumn id="15" xr3:uid="{00000000-0010-0000-0A00-00000F000000}" name="Horas de servicio (HSM)" dataDxfId="140"/>
    <tableColumn id="16" xr3:uid="{00000000-0010-0000-0A00-000010000000}" name="Horas de docencia" dataDxfId="139"/>
    <tableColumn id="17" xr3:uid="{00000000-0010-0000-0A00-000011000000}" name="Fecha de actualización" dataDxfId="138"/>
  </tableColumns>
  <tableStyleInfo name="Estilo de tabla 1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0B000000}" name="Tabla17" displayName="Tabla17" ref="B13:K94" totalsRowShown="0" headerRowDxfId="137" dataDxfId="135" headerRowBorderDxfId="136" tableBorderDxfId="134">
  <autoFilter ref="B13:K94" xr:uid="{00000000-0009-0000-0100-00000F000000}"/>
  <tableColumns count="10">
    <tableColumn id="1" xr3:uid="{00000000-0010-0000-0B00-000001000000}" name="Identificador origen presupuestal de la plaza" dataDxfId="133"/>
    <tableColumn id="2" xr3:uid="{00000000-0010-0000-0B00-000002000000}" name="Tipo de concepto de pago " dataDxfId="132"/>
    <tableColumn id="3" xr3:uid="{00000000-0010-0000-0B00-000003000000}" name="Origen de financiamiento del concepto de percepciones." dataDxfId="131"/>
    <tableColumn id="4" xr3:uid="{00000000-0010-0000-0B00-000004000000}" name="Porcentaje de participación federal por fuente de recursos" dataDxfId="130"/>
    <tableColumn id="5" xr3:uid="{00000000-0010-0000-0B00-000005000000}" name="Grupo al que pertenece concepto de pago (Percepción y/o Deducción)" dataDxfId="129"/>
    <tableColumn id="6" xr3:uid="{00000000-0010-0000-0B00-000006000000}" name="Clave de concepto de pago" dataDxfId="128"/>
    <tableColumn id="7" xr3:uid="{00000000-0010-0000-0B00-000007000000}" name="Descripción del concepto de pago " dataDxfId="127"/>
    <tableColumn id="8" xr3:uid="{00000000-0010-0000-0B00-000008000000}" name="Partida presupuestal" dataDxfId="126"/>
    <tableColumn id="9" xr3:uid="{00000000-0010-0000-0B00-000009000000}" name="Fecha del" dataDxfId="125"/>
    <tableColumn id="10" xr3:uid="{00000000-0010-0000-0B00-00000A000000}" name="Fecha  al" dataDxfId="124"/>
  </tableColumns>
  <tableStyleInfo name="Estilo de tabla 1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0C000000}" name="Tabla18" displayName="Tabla18" ref="B15:H20" totalsRowShown="0" headerRowDxfId="123" dataDxfId="122" tableBorderDxfId="121">
  <autoFilter ref="B15:H20" xr:uid="{00000000-0009-0000-0100-000010000000}"/>
  <tableColumns count="7">
    <tableColumn id="1" xr3:uid="{00000000-0010-0000-0C00-000001000000}" name="Entidad Federativa" dataDxfId="120"/>
    <tableColumn id="2" xr3:uid="{00000000-0010-0000-0C00-000002000000}" name="RFC" dataDxfId="119"/>
    <tableColumn id="3" xr3:uid="{00000000-0010-0000-0C00-000003000000}" name="CURP" dataDxfId="118"/>
    <tableColumn id="4" xr3:uid="{00000000-0010-0000-0C00-000004000000}" name="NOMBRE TRABAJADOR" dataDxfId="117"/>
    <tableColumn id="6" xr3:uid="{00000000-0010-0000-0C00-000006000000}" name="Sin RFC o erroneo" dataDxfId="116"/>
    <tableColumn id="7" xr3:uid="{00000000-0010-0000-0C00-000007000000}" name="RFC Sin Homoclave" dataDxfId="115"/>
    <tableColumn id="8" xr3:uid="{00000000-0010-0000-0C00-000008000000}" name="Sin CURP o Erronea" dataDxfId="114"/>
  </tableColumns>
  <tableStyleInfo name="Estilo de tabla 1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0D000000}" name="Tabla19" displayName="Tabla19" ref="B14:S21" totalsRowShown="0" dataDxfId="113" tableBorderDxfId="112">
  <autoFilter ref="B14:S21" xr:uid="{00000000-0009-0000-0100-000011000000}"/>
  <tableColumns count="18">
    <tableColumn id="1" xr3:uid="{00000000-0010-0000-0D00-000001000000}" name="Entidad Federativa" dataDxfId="111"/>
    <tableColumn id="2" xr3:uid="{00000000-0010-0000-0D00-000002000000}" name="Municipio" dataDxfId="110"/>
    <tableColumn id="3" xr3:uid="{00000000-0010-0000-0D00-000003000000}" name="Localidad" dataDxfId="109"/>
    <tableColumn id="4" xr3:uid="{00000000-0010-0000-0D00-000004000000}" name="RFC" dataDxfId="108"/>
    <tableColumn id="5" xr3:uid="{00000000-0010-0000-0D00-000005000000}" name="CURP" dataDxfId="107"/>
    <tableColumn id="6" xr3:uid="{00000000-0010-0000-0D00-000006000000}" name="Nombre del Trabajador" dataDxfId="106"/>
    <tableColumn id="7" xr3:uid="{00000000-0010-0000-0D00-000007000000}" name="Clave integrada" dataDxfId="105"/>
    <tableColumn id="8" xr3:uid="{00000000-0010-0000-0D00-000008000000}" name="Partida Presupuestal" dataDxfId="104"/>
    <tableColumn id="9" xr3:uid="{00000000-0010-0000-0D00-000009000000}" name="Código de Pago" dataDxfId="103"/>
    <tableColumn id="10" xr3:uid="{00000000-0010-0000-0D00-00000A000000}" name="Clave de Unidad" dataDxfId="102"/>
    <tableColumn id="11" xr3:uid="{00000000-0010-0000-0D00-00000B000000}" name="Clave de Sub Unidad" dataDxfId="101"/>
    <tableColumn id="12" xr3:uid="{00000000-0010-0000-0D00-00000C000000}" name="Clave de Categoría" dataDxfId="100"/>
    <tableColumn id="13" xr3:uid="{00000000-0010-0000-0D00-00000D000000}" name="Horas semana mes" dataDxfId="99"/>
    <tableColumn id="14" xr3:uid="{00000000-0010-0000-0D00-00000E000000}" name="Número de Plaza" dataDxfId="98"/>
    <tableColumn id="15" xr3:uid="{00000000-0010-0000-0D00-00000F000000}" name="Clave CT" dataDxfId="97"/>
    <tableColumn id="16" xr3:uid="{00000000-0010-0000-0D00-000010000000}" name="Nombre CT" dataDxfId="96"/>
    <tableColumn id="17" xr3:uid="{00000000-0010-0000-0D00-000011000000}" name="Periodo en el CT_x000a_Desde" dataDxfId="95"/>
    <tableColumn id="18" xr3:uid="{00000000-0010-0000-0D00-000012000000}" name="Periodo en el CTH_x000a_asta" dataDxfId="94"/>
  </tableColumns>
  <tableStyleInfo name="Estilo de tabla 1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0E000000}" name="Tabla20" displayName="Tabla20" ref="B14:T19" totalsRowShown="0" headerRowDxfId="93" dataDxfId="92" tableBorderDxfId="91">
  <autoFilter ref="B14:T19" xr:uid="{00000000-0009-0000-0100-000012000000}"/>
  <tableColumns count="19">
    <tableColumn id="1" xr3:uid="{00000000-0010-0000-0E00-000001000000}" name="Entidad Federativa" dataDxfId="90"/>
    <tableColumn id="2" xr3:uid="{00000000-0010-0000-0E00-000002000000}" name="RFC" dataDxfId="89"/>
    <tableColumn id="3" xr3:uid="{00000000-0010-0000-0E00-000003000000}" name="CURP" dataDxfId="88"/>
    <tableColumn id="4" xr3:uid="{00000000-0010-0000-0E00-000004000000}" name="Nombre" dataDxfId="87"/>
    <tableColumn id="5" xr3:uid="{00000000-0010-0000-0E00-000005000000}" name="Clave integrada" dataDxfId="86"/>
    <tableColumn id="6" xr3:uid="{00000000-0010-0000-0E00-000006000000}" name="Partida Presupuestal" dataDxfId="85"/>
    <tableColumn id="7" xr3:uid="{00000000-0010-0000-0E00-000007000000}" name="Código de Pago" dataDxfId="84"/>
    <tableColumn id="8" xr3:uid="{00000000-0010-0000-0E00-000008000000}" name="Clave de Unidad" dataDxfId="83"/>
    <tableColumn id="9" xr3:uid="{00000000-0010-0000-0E00-000009000000}" name="Clave de Sub Unidad" dataDxfId="82"/>
    <tableColumn id="10" xr3:uid="{00000000-0010-0000-0E00-00000A000000}" name="Clave de Categoría" dataDxfId="81"/>
    <tableColumn id="11" xr3:uid="{00000000-0010-0000-0E00-00000B000000}" name="Horas semana mes" dataDxfId="80"/>
    <tableColumn id="12" xr3:uid="{00000000-0010-0000-0E00-00000C000000}" name="Número de plaza" dataDxfId="79"/>
    <tableColumn id="13" xr3:uid="{00000000-0010-0000-0E00-00000D000000}" name="CT" dataDxfId="78"/>
    <tableColumn id="14" xr3:uid="{00000000-0010-0000-0E00-00000E000000}" name="Nombre CT" dataDxfId="77"/>
    <tableColumn id="15" xr3:uid="{00000000-0010-0000-0E00-00000F000000}" name="Turno CT" dataDxfId="76"/>
    <tableColumn id="16" xr3:uid="{00000000-0010-0000-0E00-000010000000}" name="Periodo_x000a_Desde" dataDxfId="75"/>
    <tableColumn id="17" xr3:uid="{00000000-0010-0000-0E00-000011000000}" name="Periodo_x000a_Hasta" dataDxfId="74"/>
    <tableColumn id="18" xr3:uid="{00000000-0010-0000-0E00-000012000000}" name="Total de Horas en el CT" dataDxfId="73"/>
    <tableColumn id="19" xr3:uid="{00000000-0010-0000-0E00-000013000000}" name="Horas de compatibilidad de la categoría" dataDxfId="72"/>
  </tableColumns>
  <tableStyleInfo name="Estilo de tabla 1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0F000000}" name="Tabla21" displayName="Tabla21" ref="B15:T26" totalsRowShown="0" headerRowDxfId="71" dataDxfId="70" tableBorderDxfId="69">
  <autoFilter ref="B15:T26" xr:uid="{00000000-0009-0000-0100-000013000000}"/>
  <tableColumns count="19">
    <tableColumn id="1" xr3:uid="{00000000-0010-0000-0F00-000001000000}" name="Entidad Federativa" dataDxfId="68"/>
    <tableColumn id="2" xr3:uid="{00000000-0010-0000-0F00-000002000000}" name="R.F.C." dataDxfId="67"/>
    <tableColumn id="3" xr3:uid="{00000000-0010-0000-0F00-000003000000}" name="CURP" dataDxfId="66"/>
    <tableColumn id="4" xr3:uid="{00000000-0010-0000-0F00-000004000000}" name="Nombre" dataDxfId="65"/>
    <tableColumn id="5" xr3:uid="{00000000-0010-0000-0F00-000005000000}" name="Clave integrada" dataDxfId="64"/>
    <tableColumn id="6" xr3:uid="{00000000-0010-0000-0F00-000006000000}" name="Partida Presupuestal" dataDxfId="63"/>
    <tableColumn id="7" xr3:uid="{00000000-0010-0000-0F00-000007000000}" name="Código de Pago" dataDxfId="62"/>
    <tableColumn id="8" xr3:uid="{00000000-0010-0000-0F00-000008000000}" name="Clave de Unidad" dataDxfId="61"/>
    <tableColumn id="9" xr3:uid="{00000000-0010-0000-0F00-000009000000}" name="Clave de Sub Unidad" dataDxfId="60"/>
    <tableColumn id="10" xr3:uid="{00000000-0010-0000-0F00-00000A000000}" name="Clave de Categoría" dataDxfId="59"/>
    <tableColumn id="11" xr3:uid="{00000000-0010-0000-0F00-00000B000000}" name="Horas Semana Mes " dataDxfId="58"/>
    <tableColumn id="12" xr3:uid="{00000000-0010-0000-0F00-00000C000000}" name="No. de plaza" dataDxfId="57"/>
    <tableColumn id="13" xr3:uid="{00000000-0010-0000-0F00-00000D000000}" name="CT" dataDxfId="56"/>
    <tableColumn id="14" xr3:uid="{00000000-0010-0000-0F00-00000E000000}" name="Nombre CT" dataDxfId="55"/>
    <tableColumn id="15" xr3:uid="{00000000-0010-0000-0F00-00000F000000}" name="Periodo_x000a_Desde" dataDxfId="54"/>
    <tableColumn id="16" xr3:uid="{00000000-0010-0000-0F00-000010000000}" name="Periodo_x000a_Hasta" dataDxfId="53"/>
    <tableColumn id="17" xr3:uid="{00000000-0010-0000-0F00-000011000000}" name="Monto de Remuneraciones Mensuales " dataDxfId="52"/>
    <tableColumn id="18" xr3:uid="{00000000-0010-0000-0F00-000012000000}" name="Monto de referencia" dataDxfId="51"/>
    <tableColumn id="19" xr3:uid="{00000000-0010-0000-0F00-000013000000}" name="Diferencia_x000a_(R-S)" dataDxfId="50"/>
  </tableColumns>
  <tableStyleInfo name="Estilo de tabla 1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1000000}" name="Tabla3" displayName="Tabla3" ref="B14:U21" totalsRowShown="0" headerRowDxfId="303" dataDxfId="302" tableBorderDxfId="301">
  <autoFilter ref="B14:U21" xr:uid="{00000000-0009-0000-0100-000002000000}"/>
  <tableColumns count="20">
    <tableColumn id="1" xr3:uid="{00000000-0010-0000-0100-000001000000}" name="Entidad Federativa" dataDxfId="300"/>
    <tableColumn id="2" xr3:uid="{00000000-0010-0000-0100-000002000000}" name="Columna1" dataDxfId="299"/>
    <tableColumn id="3" xr3:uid="{00000000-0010-0000-0100-000003000000}" name="CURP" dataDxfId="298"/>
    <tableColumn id="4" xr3:uid="{00000000-0010-0000-0100-000004000000}" name="NOMBRE" dataDxfId="297"/>
    <tableColumn id="5" xr3:uid="{00000000-0010-0000-0100-000005000000}" name="Clave integrada" dataDxfId="296"/>
    <tableColumn id="6" xr3:uid="{00000000-0010-0000-0100-000006000000}" name="Partida Presupuestal" dataDxfId="295"/>
    <tableColumn id="7" xr3:uid="{00000000-0010-0000-0100-000007000000}" name="Código de Pago" dataDxfId="294"/>
    <tableColumn id="8" xr3:uid="{00000000-0010-0000-0100-000008000000}" name="Clave de Unidad" dataDxfId="293"/>
    <tableColumn id="9" xr3:uid="{00000000-0010-0000-0100-000009000000}" name="Clave de Sub Unidad" dataDxfId="292"/>
    <tableColumn id="10" xr3:uid="{00000000-0010-0000-0100-00000A000000}" name="Clave de Categoría" dataDxfId="291"/>
    <tableColumn id="11" xr3:uid="{00000000-0010-0000-0100-00000B000000}" name="Horas Semana Mes " dataDxfId="290"/>
    <tableColumn id="12" xr3:uid="{00000000-0010-0000-0100-00000C000000}" name="Columna2" dataDxfId="289"/>
    <tableColumn id="13" xr3:uid="{00000000-0010-0000-0100-00000D000000}" name="21/04/2021" dataDxfId="288"/>
    <tableColumn id="14" xr3:uid="{00000000-0010-0000-0100-00000E000000}" name="27/04/2021" dataDxfId="287"/>
    <tableColumn id="15" xr3:uid="{00000000-0010-0000-0100-00000F000000}" name="Percepciones pagadas en el Periodo de la Licencia con Presupuesto Federal*" dataDxfId="286"/>
    <tableColumn id="16" xr3:uid="{00000000-0010-0000-0100-000010000000}" name="Percepciones pagadas en el Periodo de la Licencia con Presupuesto de otra fuente*" dataDxfId="285" dataCellStyle="Millares"/>
    <tableColumn id="17" xr3:uid="{00000000-0010-0000-0100-000011000000}" name="Clave CT Origen" dataDxfId="284"/>
    <tableColumn id="18" xr3:uid="{00000000-0010-0000-0100-000012000000}" name="Licencia_x000a_Clave" dataDxfId="283"/>
    <tableColumn id="19" xr3:uid="{00000000-0010-0000-0100-000013000000}" name="Licencia_x000a_Tipo" dataDxfId="282"/>
    <tableColumn id="20" xr3:uid="{00000000-0010-0000-0100-000014000000}" name="Descripción de la Licencia" dataDxfId="281"/>
  </tableColumns>
  <tableStyleInfo name="Estilo de tabla 1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2000000}" name="Tabla10" displayName="Tabla10" ref="B14:S22" totalsRowShown="0" headerRowDxfId="280" dataDxfId="278" headerRowBorderDxfId="279" totalsRowBorderDxfId="277">
  <autoFilter ref="B14:S22" xr:uid="{00000000-0009-0000-0100-000003000000}"/>
  <tableColumns count="18">
    <tableColumn id="1" xr3:uid="{00000000-0010-0000-0200-000001000000}" name="Entidad Federativa" dataDxfId="276"/>
    <tableColumn id="2" xr3:uid="{00000000-0010-0000-0200-000002000000}" name="RFC" dataDxfId="275"/>
    <tableColumn id="3" xr3:uid="{00000000-0010-0000-0200-000003000000}" name="CURP" dataDxfId="274"/>
    <tableColumn id="4" xr3:uid="{00000000-0010-0000-0200-000004000000}" name="Nombre" dataDxfId="273"/>
    <tableColumn id="5" xr3:uid="{00000000-0010-0000-0200-000005000000}" name="Partida Presupuestal" dataDxfId="272"/>
    <tableColumn id="6" xr3:uid="{00000000-0010-0000-0200-000006000000}" name="Código de Pago" dataDxfId="271"/>
    <tableColumn id="7" xr3:uid="{00000000-0010-0000-0200-000007000000}" name="Clave de Unidad" dataDxfId="270"/>
    <tableColumn id="8" xr3:uid="{00000000-0010-0000-0200-000008000000}" name="Clave de Sub Unidad" dataDxfId="269"/>
    <tableColumn id="9" xr3:uid="{00000000-0010-0000-0200-000009000000}" name="Clave de Categoría" dataDxfId="268"/>
    <tableColumn id="10" xr3:uid="{00000000-0010-0000-0200-00000A000000}" name="Horas semana mes" dataDxfId="267"/>
    <tableColumn id="11" xr3:uid="{00000000-0010-0000-0200-00000B000000}" name="Número de plaza" dataDxfId="266"/>
    <tableColumn id="12" xr3:uid="{00000000-0010-0000-0200-00000C000000}" name="Clave de Centro de Trabajo" dataDxfId="265"/>
    <tableColumn id="13" xr3:uid="{00000000-0010-0000-0200-00000D000000}" name="Fecha de emisión de pago" dataDxfId="264"/>
    <tableColumn id="14" xr3:uid="{00000000-0010-0000-0200-00000E000000}" name="Motivo del Pago Retroactivo" dataDxfId="263"/>
    <tableColumn id="15" xr3:uid="{00000000-0010-0000-0200-00000F000000}" name="Periodo pagado_x000a_Desde" dataDxfId="262"/>
    <tableColumn id="16" xr3:uid="{00000000-0010-0000-0200-000010000000}" name="Periodo pagado_x000a_Hasta" dataDxfId="261"/>
    <tableColumn id="17" xr3:uid="{00000000-0010-0000-0200-000011000000}" name="Días transcurridos para el pago" dataDxfId="260"/>
    <tableColumn id="18" xr3:uid="{00000000-0010-0000-0200-000012000000}" name="Percepciones pagadas en el periodo reportado *" dataDxfId="259" dataCellStyle="Millares"/>
  </tableColumns>
  <tableStyleInfo name="Estilo de tabla 1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3000000}" name="Tabla118" displayName="Tabla118" ref="B15:Y185" totalsRowShown="0" headerRowDxfId="258" dataDxfId="257" tableBorderDxfId="256">
  <tableColumns count="24">
    <tableColumn id="1" xr3:uid="{00000000-0010-0000-0300-000001000000}" name="Entidad Federativa" dataDxfId="7"/>
    <tableColumn id="2" xr3:uid="{00000000-0010-0000-0300-000002000000}" name="RFC" dataDxfId="6"/>
    <tableColumn id="3" xr3:uid="{00000000-0010-0000-0300-000003000000}" name="CURP" dataDxfId="4"/>
    <tableColumn id="4" xr3:uid="{00000000-0010-0000-0300-000004000000}" name="Nombre" dataDxfId="5"/>
    <tableColumn id="5" xr3:uid="{00000000-0010-0000-0300-000005000000}" name="Centros de Trabajo" dataDxfId="255"/>
    <tableColumn id="6" xr3:uid="{00000000-0010-0000-0300-000006000000}" name="Jornada" dataDxfId="254"/>
    <tableColumn id="7" xr3:uid="{00000000-0010-0000-0300-000007000000}" name="HSM" dataDxfId="253"/>
    <tableColumn id="8" xr3:uid="{00000000-0010-0000-0300-000008000000}" name="Honorarios" dataDxfId="252"/>
    <tableColumn id="9" xr3:uid="{00000000-0010-0000-0300-000009000000}" name="Jornada2" dataDxfId="251"/>
    <tableColumn id="10" xr3:uid="{00000000-0010-0000-0300-00000A000000}" name="HSM3" dataDxfId="250"/>
    <tableColumn id="11" xr3:uid="{00000000-0010-0000-0300-00000B000000}" name="Honorarios4" dataDxfId="249"/>
    <tableColumn id="12" xr3:uid="{00000000-0010-0000-0300-00000C000000}" name="Jornada5" dataDxfId="248"/>
    <tableColumn id="13" xr3:uid="{00000000-0010-0000-0300-00000D000000}" name="HSM6" dataDxfId="247"/>
    <tableColumn id="14" xr3:uid="{00000000-0010-0000-0300-00000E000000}" name="Honorarios7" dataDxfId="246"/>
    <tableColumn id="15" xr3:uid="{00000000-0010-0000-0300-00000F000000}" name="Jornada8" dataDxfId="245"/>
    <tableColumn id="16" xr3:uid="{00000000-0010-0000-0300-000010000000}" name="HSM9" dataDxfId="244"/>
    <tableColumn id="17" xr3:uid="{00000000-0010-0000-0300-000011000000}" name="Honorarios10" dataDxfId="243"/>
    <tableColumn id="18" xr3:uid="{00000000-0010-0000-0300-000012000000}" name="Jornada11" dataDxfId="242"/>
    <tableColumn id="19" xr3:uid="{00000000-0010-0000-0300-000013000000}" name="HSM12" dataDxfId="241"/>
    <tableColumn id="20" xr3:uid="{00000000-0010-0000-0300-000014000000}" name="Honorarios13" dataDxfId="240"/>
    <tableColumn id="21" xr3:uid="{00000000-0010-0000-0300-000015000000}" name="Total plazas Jornada" dataDxfId="239"/>
    <tableColumn id="22" xr3:uid="{00000000-0010-0000-0300-000016000000}" name="Total _x000a_HSM" dataDxfId="238"/>
    <tableColumn id="23" xr3:uid="{00000000-0010-0000-0300-000017000000}" name="Total de Honorarios" dataDxfId="237"/>
    <tableColumn id="25" xr3:uid="{00000000-0010-0000-0300-000019000000}" name="Columna1" dataDxfId="236" dataCellStyle="Millares"/>
  </tableColumns>
  <tableStyleInfo name="Estilo de tabla 1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4000000}" name="Tabla12" displayName="Tabla12" ref="B14:V184" totalsRowShown="0" headerRowDxfId="235" dataDxfId="234" tableBorderDxfId="233">
  <sortState xmlns:xlrd2="http://schemas.microsoft.com/office/spreadsheetml/2017/richdata2" ref="B16:V378">
    <sortCondition ref="N184:N378"/>
    <sortCondition ref="L184:L378"/>
    <sortCondition ref="M184:M378"/>
    <sortCondition ref="P184:P378"/>
  </sortState>
  <tableColumns count="21">
    <tableColumn id="1" xr3:uid="{00000000-0010-0000-0400-000001000000}" name="Entidad Federativa" dataDxfId="232"/>
    <tableColumn id="2" xr3:uid="{00000000-0010-0000-0400-000002000000}" name="Clave CT" dataDxfId="231"/>
    <tableColumn id="3" xr3:uid="{00000000-0010-0000-0400-000003000000}" name="Turno" dataDxfId="11"/>
    <tableColumn id="4" xr3:uid="{00000000-0010-0000-0400-000004000000}" name="RFC" dataDxfId="10"/>
    <tableColumn id="5" xr3:uid="{00000000-0010-0000-0400-000005000000}" name="CURP" dataDxfId="8"/>
    <tableColumn id="6" xr3:uid="{00000000-0010-0000-0400-000006000000}" name="Nombre" dataDxfId="9"/>
    <tableColumn id="7" xr3:uid="{00000000-0010-0000-0400-000007000000}" name="Funcion Real" dataDxfId="230"/>
    <tableColumn id="8" xr3:uid="{00000000-0010-0000-0400-000008000000}" name="Horas que labora en el Centro de Trabajo" dataDxfId="229"/>
    <tableColumn id="11" xr3:uid="{00000000-0010-0000-0400-00000B000000}" name="Partida Presupuestal" dataDxfId="228"/>
    <tableColumn id="12" xr3:uid="{00000000-0010-0000-0400-00000C000000}" name="Código de Pago" dataDxfId="227"/>
    <tableColumn id="13" xr3:uid="{00000000-0010-0000-0400-00000D000000}" name="Clave de Unidad" dataDxfId="226"/>
    <tableColumn id="14" xr3:uid="{00000000-0010-0000-0400-00000E000000}" name="Clave de Sub Unidad" dataDxfId="225"/>
    <tableColumn id="15" xr3:uid="{00000000-0010-0000-0400-00000F000000}" name="Clave de Categoría" dataDxfId="224"/>
    <tableColumn id="16" xr3:uid="{00000000-0010-0000-0400-000010000000}" name="Horas semana mes" dataDxfId="223"/>
    <tableColumn id="17" xr3:uid="{00000000-0010-0000-0400-000011000000}" name="Número de plaza" dataDxfId="222"/>
    <tableColumn id="18" xr3:uid="{00000000-0010-0000-0400-000012000000}" name="Tipo de Categoría" dataDxfId="221"/>
    <tableColumn id="19" xr3:uid="{00000000-0010-0000-0400-000013000000}" name="Identificador de Contrato de Honorarios" dataDxfId="220"/>
    <tableColumn id="20" xr3:uid="{00000000-0010-0000-0400-000014000000}" name="Periodo de efecto de pago en el trimestre_x000a_Inicial" dataDxfId="219"/>
    <tableColumn id="21" xr3:uid="{00000000-0010-0000-0400-000015000000}" name="Periodo de efecto de pago en el trimestre_x000a_Termino" dataDxfId="218"/>
    <tableColumn id="22" xr3:uid="{00000000-0010-0000-0400-000016000000}" name="Percepciones pagadas en el Periodo de Comisión con Presupuesto Federal*" dataDxfId="217"/>
    <tableColumn id="23" xr3:uid="{00000000-0010-0000-0400-000017000000}" name="Percepciones pagadas en el Periodo de Comisión con Presupuesto de otra fuente*" dataDxfId="216"/>
  </tableColumns>
  <tableStyleInfo name="Estilo de tabla 1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5000000}" name="Tabla13" displayName="Tabla13" ref="B13:S17" totalsRowShown="0" headerRowDxfId="215" dataDxfId="35" tableBorderDxfId="214">
  <sortState xmlns:xlrd2="http://schemas.microsoft.com/office/spreadsheetml/2017/richdata2" ref="B16:S17">
    <sortCondition ref="K16:K17"/>
    <sortCondition ref="M16:M17"/>
  </sortState>
  <tableColumns count="18">
    <tableColumn id="1" xr3:uid="{00000000-0010-0000-0500-000001000000}" name="Columna1" dataDxfId="15"/>
    <tableColumn id="2" xr3:uid="{00000000-0010-0000-0500-000002000000}" name="Columna2" dataDxfId="14"/>
    <tableColumn id="3" xr3:uid="{00000000-0010-0000-0500-000003000000}" name="Columna3" dataDxfId="12"/>
    <tableColumn id="4" xr3:uid="{00000000-0010-0000-0500-000004000000}" name="Columna4" dataDxfId="13"/>
    <tableColumn id="5" xr3:uid="{00000000-0010-0000-0500-000005000000}" name="Columna5" dataDxfId="49"/>
    <tableColumn id="8" xr3:uid="{00000000-0010-0000-0500-000008000000}" name="Columna6" dataDxfId="48" dataCellStyle="Normal 2 2"/>
    <tableColumn id="9" xr3:uid="{00000000-0010-0000-0500-000009000000}" name="Columna7" dataDxfId="47" dataCellStyle="Normal 2 2"/>
    <tableColumn id="10" xr3:uid="{00000000-0010-0000-0500-00000A000000}" name="Columna8" dataDxfId="46"/>
    <tableColumn id="11" xr3:uid="{00000000-0010-0000-0500-00000B000000}" name="Columna9" dataDxfId="45"/>
    <tableColumn id="12" xr3:uid="{00000000-0010-0000-0500-00000C000000}" name="Columna10" dataDxfId="44" dataCellStyle="Normal 2 2"/>
    <tableColumn id="13" xr3:uid="{00000000-0010-0000-0500-00000D000000}" name="Columna11" dataDxfId="43" dataCellStyle="Normal 2 2"/>
    <tableColumn id="14" xr3:uid="{00000000-0010-0000-0500-00000E000000}" name="Columna12" dataDxfId="42" dataCellStyle="Normal 2 2"/>
    <tableColumn id="15" xr3:uid="{00000000-0010-0000-0500-00000F000000}" name="Columna13" dataDxfId="41" dataCellStyle="Normal 2 2"/>
    <tableColumn id="16" xr3:uid="{00000000-0010-0000-0500-000010000000}" name="Columna14" dataDxfId="40" dataCellStyle="Normal 2 2"/>
    <tableColumn id="17" xr3:uid="{00000000-0010-0000-0500-000011000000}" name="Columna15" dataDxfId="39"/>
    <tableColumn id="18" xr3:uid="{00000000-0010-0000-0500-000012000000}" name="Columna16" dataDxfId="38" dataCellStyle="Normal 2 2"/>
    <tableColumn id="19" xr3:uid="{00000000-0010-0000-0500-000013000000}" name="Columna17" dataDxfId="37" dataCellStyle="Normal 2 2"/>
    <tableColumn id="20" xr3:uid="{00000000-0010-0000-0500-000014000000}" name="Columna18" dataDxfId="36"/>
  </tableColumns>
  <tableStyleInfo name="Estilo de tabla 1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06000000}" name="Tabla4" displayName="Tabla4" ref="B14:Q20" totalsRowShown="0" headerRowDxfId="213" dataDxfId="212" tableBorderDxfId="211">
  <autoFilter ref="B14:Q20" xr:uid="{00000000-0009-0000-0100-000009000000}"/>
  <tableColumns count="16">
    <tableColumn id="1" xr3:uid="{00000000-0010-0000-0600-000001000000}" name="Entidad Federativa" dataDxfId="210"/>
    <tableColumn id="2" xr3:uid="{00000000-0010-0000-0600-000002000000}" name="R.F.C." dataDxfId="209"/>
    <tableColumn id="3" xr3:uid="{00000000-0010-0000-0600-000003000000}" name="CURP" dataDxfId="208"/>
    <tableColumn id="4" xr3:uid="{00000000-0010-0000-0600-000004000000}" name="NOMBRE" dataDxfId="207"/>
    <tableColumn id="5" xr3:uid="{00000000-0010-0000-0600-000005000000}" name="Clave Centro de Trabajo" dataDxfId="206"/>
    <tableColumn id="6" xr3:uid="{00000000-0010-0000-0600-000006000000}" name="Última(s) ó Penultima(s) Plaza(s) Ocupada(s)_x000a_(*)" dataDxfId="205"/>
    <tableColumn id="7" xr3:uid="{00000000-0010-0000-0600-000007000000}" name="Partida Presupuestal" dataDxfId="204"/>
    <tableColumn id="8" xr3:uid="{00000000-0010-0000-0600-000008000000}" name="Código de Pago" dataDxfId="203"/>
    <tableColumn id="9" xr3:uid="{00000000-0010-0000-0600-000009000000}" name="Clave de Unidad" dataDxfId="202"/>
    <tableColumn id="10" xr3:uid="{00000000-0010-0000-0600-00000A000000}" name="Clave de Sub Unidad" dataDxfId="201"/>
    <tableColumn id="11" xr3:uid="{00000000-0010-0000-0600-00000B000000}" name="Clave de Categoría" dataDxfId="200"/>
    <tableColumn id="12" xr3:uid="{00000000-0010-0000-0600-00000C000000}" name="Horas Semana Mes " dataDxfId="199"/>
    <tableColumn id="13" xr3:uid="{00000000-0010-0000-0600-00000D000000}" name="Número de Plaza" dataDxfId="198"/>
    <tableColumn id="14" xr3:uid="{00000000-0010-0000-0600-00000E000000}" name="Periodo ocupado_x000a_Inicio" dataDxfId="197"/>
    <tableColumn id="15" xr3:uid="{00000000-0010-0000-0600-00000F000000}" name="Periodo ocupado_x000a_Conclusión" dataDxfId="196"/>
    <tableColumn id="16" xr3:uid="{00000000-0010-0000-0600-000010000000}" name="Quincena de inicio de jubilación" dataDxfId="195"/>
  </tableColumns>
  <tableStyleInfo name="Estilo de tabla 1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07000000}" name="Tabla5" displayName="Tabla5" ref="B14:R18" totalsRowShown="0" headerRowDxfId="194" dataDxfId="193" tableBorderDxfId="192">
  <autoFilter ref="B14:R18" xr:uid="{00000000-0009-0000-0100-00000A000000}"/>
  <tableColumns count="17">
    <tableColumn id="1" xr3:uid="{00000000-0010-0000-0700-000001000000}" name="Entidad Federativa" dataDxfId="191"/>
    <tableColumn id="2" xr3:uid="{00000000-0010-0000-0700-000002000000}" name="R.F.C." dataDxfId="190"/>
    <tableColumn id="3" xr3:uid="{00000000-0010-0000-0700-000003000000}" name="CURP" dataDxfId="189"/>
    <tableColumn id="4" xr3:uid="{00000000-0010-0000-0700-000004000000}" name="NOMBRE" dataDxfId="188"/>
    <tableColumn id="5" xr3:uid="{00000000-0010-0000-0700-000005000000}" name="Clave integrada" dataDxfId="187"/>
    <tableColumn id="6" xr3:uid="{00000000-0010-0000-0700-000006000000}" name="Partida Presupuestal" dataDxfId="186"/>
    <tableColumn id="7" xr3:uid="{00000000-0010-0000-0700-000007000000}" name="Código de Pago" dataDxfId="185"/>
    <tableColumn id="8" xr3:uid="{00000000-0010-0000-0700-000008000000}" name="Clave de Unidad" dataDxfId="184"/>
    <tableColumn id="9" xr3:uid="{00000000-0010-0000-0700-000009000000}" name="Clave de Sub Unidad" dataDxfId="183"/>
    <tableColumn id="10" xr3:uid="{00000000-0010-0000-0700-00000A000000}" name="Clave de Categoría" dataDxfId="182"/>
    <tableColumn id="11" xr3:uid="{00000000-0010-0000-0700-00000B000000}" name="Horas Semana Mes " dataDxfId="181"/>
    <tableColumn id="12" xr3:uid="{00000000-0010-0000-0700-00000C000000}" name="Número de Plaza" dataDxfId="180"/>
    <tableColumn id="13" xr3:uid="{00000000-0010-0000-0700-00000D000000}" name="Periodo Licencia_x000a_Inicio" dataDxfId="179"/>
    <tableColumn id="14" xr3:uid="{00000000-0010-0000-0700-00000E000000}" name="Periodo Licencia_x000a_Conclusión" dataDxfId="178"/>
    <tableColumn id="15" xr3:uid="{00000000-0010-0000-0700-00000F000000}" name="Percepciones pagadas con Presupuesto Federal en el  Periodo reportado*" dataDxfId="177"/>
    <tableColumn id="16" xr3:uid="{00000000-0010-0000-0700-000010000000}" name="Percepciones pagadas con Presupuesto de otra Fuente en el  Periodo reportado*" dataDxfId="176"/>
    <tableColumn id="17" xr3:uid="{00000000-0010-0000-0700-000011000000}" name="Clave CT Origen" dataDxfId="175"/>
  </tableColumns>
  <tableStyleInfo name="Estilo de tabla 1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08000000}" name="Tabla14" displayName="Tabla14" ref="B14:M23" totalsRowShown="0" headerRowDxfId="174" dataDxfId="173" tableBorderDxfId="172">
  <autoFilter ref="B14:M23" xr:uid="{00000000-0009-0000-0100-00000C000000}"/>
  <tableColumns count="12">
    <tableColumn id="1" xr3:uid="{00000000-0010-0000-0800-000001000000}" name="Entidad Federativa" dataDxfId="171"/>
    <tableColumn id="2" xr3:uid="{00000000-0010-0000-0800-000002000000}" name="Clave Centro de Trabajo" dataDxfId="170"/>
    <tableColumn id="3" xr3:uid="{00000000-0010-0000-0800-000003000000}" name="Columna1" dataDxfId="169"/>
    <tableColumn id="4" xr3:uid="{00000000-0010-0000-0800-000004000000}" name="CURP" dataDxfId="168"/>
    <tableColumn id="5" xr3:uid="{00000000-0010-0000-0800-000005000000}" name="Nombre" dataDxfId="167"/>
    <tableColumn id="6" xr3:uid="{00000000-0010-0000-0800-000006000000}" name="Identificador del Contrato" dataDxfId="166"/>
    <tableColumn id="7" xr3:uid="{00000000-0010-0000-0800-000007000000}" name="Clave de Categoría" dataDxfId="165"/>
    <tableColumn id="8" xr3:uid="{00000000-0010-0000-0800-000008000000}" name="Horas Semana Mes " dataDxfId="164"/>
    <tableColumn id="9" xr3:uid="{00000000-0010-0000-0800-000009000000}" name="Periodo de Contratación_x000a_Inicio" dataDxfId="163"/>
    <tableColumn id="10" xr3:uid="{00000000-0010-0000-0800-00000A000000}" name="Periodo de Contratación_x000a_Conclusión" dataDxfId="162"/>
    <tableColumn id="11" xr3:uid="{00000000-0010-0000-0800-00000B000000}" name="Función" dataDxfId="161"/>
    <tableColumn id="12" xr3:uid="{00000000-0010-0000-0800-00000C000000}" name="Percepciones pagadas dentro del periodo reportado" dataDxfId="160"/>
  </tableColumns>
  <tableStyleInfo name="Estilo de tabla 1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4" Type="http://schemas.openxmlformats.org/officeDocument/2006/relationships/table" Target="../tables/table9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4" Type="http://schemas.openxmlformats.org/officeDocument/2006/relationships/table" Target="../tables/table10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Relationship Id="rId4" Type="http://schemas.openxmlformats.org/officeDocument/2006/relationships/table" Target="../tables/table11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Relationship Id="rId4" Type="http://schemas.openxmlformats.org/officeDocument/2006/relationships/table" Target="../tables/table12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Relationship Id="rId4" Type="http://schemas.openxmlformats.org/officeDocument/2006/relationships/table" Target="../tables/table13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Relationship Id="rId6" Type="http://schemas.openxmlformats.org/officeDocument/2006/relationships/comments" Target="../comments1.xml"/><Relationship Id="rId5" Type="http://schemas.openxmlformats.org/officeDocument/2006/relationships/table" Target="../tables/table14.xml"/><Relationship Id="rId4" Type="http://schemas.openxmlformats.org/officeDocument/2006/relationships/vmlDrawing" Target="../drawings/vmlDrawing14.v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Relationship Id="rId4" Type="http://schemas.openxmlformats.org/officeDocument/2006/relationships/table" Target="../tables/table15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Relationship Id="rId4" Type="http://schemas.openxmlformats.org/officeDocument/2006/relationships/table" Target="../tables/table16.x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table" Target="../tables/table2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table" Target="../tables/table3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4" Type="http://schemas.openxmlformats.org/officeDocument/2006/relationships/table" Target="../tables/table4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table" Target="../tables/table5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table" Target="../tables/table6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4" Type="http://schemas.openxmlformats.org/officeDocument/2006/relationships/table" Target="../tables/table7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4" Type="http://schemas.openxmlformats.org/officeDocument/2006/relationships/table" Target="../tables/table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B6:T57"/>
  <sheetViews>
    <sheetView showGridLines="0" topLeftCell="A3" zoomScale="85" zoomScaleNormal="85" workbookViewId="0">
      <selection activeCell="C52" sqref="C52:F52"/>
    </sheetView>
  </sheetViews>
  <sheetFormatPr baseColWidth="10" defaultRowHeight="15" x14ac:dyDescent="0.25"/>
  <cols>
    <col min="1" max="1" width="3" customWidth="1"/>
    <col min="2" max="2" width="4.5703125" customWidth="1"/>
    <col min="3" max="3" width="9.5703125" customWidth="1"/>
    <col min="4" max="6" width="20.7109375" customWidth="1"/>
    <col min="7" max="7" width="13.5703125" customWidth="1"/>
    <col min="8" max="8" width="1.7109375" customWidth="1"/>
    <col min="9" max="9" width="14.28515625" customWidth="1"/>
    <col min="10" max="10" width="1.5703125" customWidth="1"/>
    <col min="11" max="11" width="15" customWidth="1"/>
    <col min="12" max="12" width="1.7109375" customWidth="1"/>
    <col min="13" max="13" width="15" customWidth="1"/>
    <col min="14" max="14" width="1.28515625" customWidth="1"/>
    <col min="15" max="15" width="15" customWidth="1"/>
    <col min="16" max="16" width="1.28515625" customWidth="1"/>
    <col min="17" max="17" width="15" customWidth="1"/>
    <col min="18" max="18" width="1.5703125" customWidth="1"/>
    <col min="19" max="19" width="15" customWidth="1"/>
    <col min="20" max="20" width="1.28515625" customWidth="1"/>
  </cols>
  <sheetData>
    <row r="6" spans="2:20" x14ac:dyDescent="0.25">
      <c r="D6" s="1"/>
    </row>
    <row r="9" spans="2:20" ht="15" customHeight="1" x14ac:dyDescent="0.25"/>
    <row r="10" spans="2:20" ht="21" customHeight="1" x14ac:dyDescent="0.25">
      <c r="C10" s="499" t="s">
        <v>0</v>
      </c>
      <c r="D10" s="499"/>
      <c r="E10" s="499"/>
      <c r="F10" s="499"/>
      <c r="G10" s="499"/>
      <c r="H10" s="499"/>
      <c r="I10" s="499"/>
      <c r="J10" s="499"/>
      <c r="K10" s="499"/>
      <c r="L10" s="499"/>
      <c r="M10" s="499"/>
      <c r="N10" s="499"/>
      <c r="O10" s="499"/>
      <c r="P10" s="499"/>
      <c r="Q10" s="499"/>
      <c r="R10" s="499"/>
      <c r="S10" s="499"/>
    </row>
    <row r="11" spans="2:20" ht="21" customHeight="1" x14ac:dyDescent="0.25">
      <c r="C11" s="499"/>
      <c r="D11" s="499"/>
      <c r="E11" s="499"/>
      <c r="F11" s="499"/>
      <c r="G11" s="499"/>
      <c r="H11" s="499"/>
      <c r="I11" s="499"/>
      <c r="J11" s="499"/>
      <c r="K11" s="499"/>
      <c r="L11" s="499"/>
      <c r="M11" s="499"/>
      <c r="N11" s="499"/>
      <c r="O11" s="499"/>
      <c r="P11" s="499"/>
      <c r="Q11" s="499"/>
      <c r="R11" s="499"/>
      <c r="S11" s="499"/>
    </row>
    <row r="12" spans="2:20" ht="21" customHeight="1" x14ac:dyDescent="0.25">
      <c r="C12" s="499"/>
      <c r="D12" s="499"/>
      <c r="E12" s="499"/>
      <c r="F12" s="499"/>
      <c r="G12" s="499"/>
      <c r="H12" s="499"/>
      <c r="I12" s="499"/>
      <c r="J12" s="499"/>
      <c r="K12" s="499"/>
      <c r="L12" s="499"/>
      <c r="M12" s="499"/>
      <c r="N12" s="499"/>
      <c r="O12" s="499"/>
      <c r="P12" s="499"/>
      <c r="Q12" s="499"/>
      <c r="R12" s="499"/>
      <c r="S12" s="499"/>
    </row>
    <row r="15" spans="2:20" ht="15" customHeight="1" x14ac:dyDescent="0.25"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</row>
    <row r="16" spans="2:20" ht="18.75" x14ac:dyDescent="0.3">
      <c r="B16" s="512" t="s">
        <v>1</v>
      </c>
      <c r="C16" s="512"/>
      <c r="D16" s="512"/>
      <c r="E16" s="513" t="s">
        <v>309</v>
      </c>
      <c r="F16" s="513"/>
      <c r="G16" s="513"/>
      <c r="H16" s="513"/>
      <c r="I16" s="513"/>
      <c r="J16" s="513"/>
      <c r="K16" s="513"/>
      <c r="L16" s="513"/>
      <c r="M16" s="513"/>
      <c r="N16" s="513"/>
      <c r="O16" s="513"/>
      <c r="P16" s="513"/>
      <c r="Q16" s="513"/>
      <c r="R16" s="513"/>
      <c r="S16" s="513"/>
      <c r="T16" s="1"/>
    </row>
    <row r="17" spans="2:20" ht="18.75" x14ac:dyDescent="0.3">
      <c r="B17" s="247" t="s">
        <v>2</v>
      </c>
      <c r="E17" s="513" t="s">
        <v>273</v>
      </c>
      <c r="F17" s="513"/>
      <c r="G17" s="513"/>
      <c r="H17" s="513"/>
      <c r="I17" s="513"/>
      <c r="J17" s="513"/>
      <c r="K17" s="513"/>
      <c r="L17" s="513"/>
      <c r="M17" s="513"/>
      <c r="N17" s="513"/>
      <c r="O17" s="513"/>
      <c r="P17" s="513"/>
      <c r="Q17" s="513"/>
      <c r="R17" s="513"/>
      <c r="S17" s="513"/>
      <c r="T17" s="1"/>
    </row>
    <row r="18" spans="2:20" ht="18.75" x14ac:dyDescent="0.3">
      <c r="B18" s="253" t="s">
        <v>3</v>
      </c>
      <c r="D18" s="238"/>
      <c r="E18" s="500" t="s">
        <v>347</v>
      </c>
      <c r="F18" s="500"/>
      <c r="G18" s="500"/>
      <c r="H18" s="500"/>
      <c r="I18" s="500"/>
      <c r="J18" s="500"/>
      <c r="K18" s="500"/>
      <c r="L18" s="500"/>
      <c r="M18" s="500"/>
      <c r="N18" s="500"/>
      <c r="O18" s="500"/>
      <c r="P18" s="500"/>
      <c r="Q18" s="500"/>
      <c r="R18" s="500"/>
      <c r="S18" s="500"/>
      <c r="T18" s="1"/>
    </row>
    <row r="19" spans="2:20" x14ac:dyDescent="0.25"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</row>
    <row r="20" spans="2:20" ht="32.25" thickBot="1" x14ac:dyDescent="0.3">
      <c r="E20" s="1"/>
      <c r="F20" s="1"/>
      <c r="G20" s="1"/>
      <c r="H20" s="1"/>
      <c r="I20" s="2" t="s">
        <v>348</v>
      </c>
      <c r="J20" s="2"/>
      <c r="K20" s="2" t="s">
        <v>4</v>
      </c>
      <c r="L20" s="2"/>
      <c r="M20" s="3" t="s">
        <v>349</v>
      </c>
      <c r="N20" s="2"/>
      <c r="O20" s="306" t="s">
        <v>350</v>
      </c>
      <c r="P20" s="2"/>
      <c r="Q20" s="3" t="s">
        <v>310</v>
      </c>
      <c r="R20" s="2"/>
      <c r="S20" s="3" t="s">
        <v>6</v>
      </c>
      <c r="T20" s="2"/>
    </row>
    <row r="21" spans="2:20" ht="15.75" x14ac:dyDescent="0.25">
      <c r="D21" s="1"/>
      <c r="E21" s="1"/>
      <c r="F21" s="1"/>
      <c r="G21" s="1"/>
      <c r="H21" s="1"/>
      <c r="I21" s="4"/>
      <c r="J21" s="2"/>
      <c r="K21" s="4"/>
      <c r="L21" s="2"/>
      <c r="M21" s="2"/>
      <c r="N21" s="2"/>
      <c r="O21" s="2"/>
      <c r="P21" s="2"/>
      <c r="Q21" s="2"/>
      <c r="R21" s="2"/>
      <c r="S21" s="2"/>
      <c r="T21" s="2"/>
    </row>
    <row r="22" spans="2:20" ht="15.75" x14ac:dyDescent="0.25">
      <c r="D22" s="1"/>
      <c r="E22" s="1"/>
      <c r="F22" s="1"/>
      <c r="G22" s="1"/>
      <c r="H22" s="1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</row>
    <row r="23" spans="2:20" ht="15.75" x14ac:dyDescent="0.25">
      <c r="D23" s="1"/>
      <c r="E23" s="1"/>
      <c r="F23" s="1"/>
      <c r="G23" s="1"/>
      <c r="H23" s="1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</row>
    <row r="24" spans="2:20" ht="24" customHeight="1" x14ac:dyDescent="0.25">
      <c r="B24" s="468">
        <v>1</v>
      </c>
      <c r="C24" s="251" t="s">
        <v>7</v>
      </c>
      <c r="D24" s="514" t="s">
        <v>8</v>
      </c>
      <c r="E24" s="514"/>
      <c r="F24" s="514"/>
      <c r="G24" s="515"/>
      <c r="H24" s="249"/>
      <c r="I24" s="307">
        <f>'A Y  II D3'!M19</f>
        <v>4</v>
      </c>
      <c r="J24" s="469"/>
      <c r="K24" s="307">
        <v>1</v>
      </c>
      <c r="L24" s="469"/>
      <c r="M24" s="307">
        <f>I24</f>
        <v>4</v>
      </c>
      <c r="N24" s="307"/>
      <c r="O24" s="307">
        <f>M24</f>
        <v>4</v>
      </c>
      <c r="P24" s="307"/>
      <c r="Q24" s="470">
        <f>'A Y  II D3'!P19</f>
        <v>148564.34999999998</v>
      </c>
      <c r="R24" s="469"/>
      <c r="S24" s="307">
        <f>'A Y  II D3'!Q21</f>
        <v>158459.99000000002</v>
      </c>
      <c r="T24" s="5"/>
    </row>
    <row r="25" spans="2:20" ht="24" customHeight="1" x14ac:dyDescent="0.25">
      <c r="B25" s="468">
        <v>2</v>
      </c>
      <c r="C25" s="251" t="s">
        <v>9</v>
      </c>
      <c r="D25" s="514" t="s">
        <v>10</v>
      </c>
      <c r="E25" s="514"/>
      <c r="F25" s="514"/>
      <c r="G25" s="515"/>
      <c r="H25" s="249"/>
      <c r="I25" s="307">
        <v>0</v>
      </c>
      <c r="J25" s="469"/>
      <c r="K25" s="307">
        <v>1</v>
      </c>
      <c r="L25" s="469"/>
      <c r="M25" s="307">
        <v>0</v>
      </c>
      <c r="N25" s="307"/>
      <c r="O25" s="307">
        <v>0</v>
      </c>
      <c r="P25" s="307"/>
      <c r="Q25" s="307">
        <v>0</v>
      </c>
      <c r="R25" s="469"/>
      <c r="S25" s="307">
        <v>0</v>
      </c>
      <c r="T25" s="5"/>
    </row>
    <row r="26" spans="2:20" ht="42" customHeight="1" x14ac:dyDescent="0.25">
      <c r="B26" s="468">
        <v>3</v>
      </c>
      <c r="C26" s="251" t="s">
        <v>11</v>
      </c>
      <c r="D26" s="516" t="s">
        <v>12</v>
      </c>
      <c r="E26" s="516"/>
      <c r="F26" s="516"/>
      <c r="G26" s="517"/>
      <c r="H26" s="250"/>
      <c r="I26" s="307">
        <v>0</v>
      </c>
      <c r="J26" s="469"/>
      <c r="K26" s="307">
        <v>1</v>
      </c>
      <c r="L26" s="469"/>
      <c r="M26" s="307">
        <v>0</v>
      </c>
      <c r="N26" s="307"/>
      <c r="O26" s="307">
        <v>0</v>
      </c>
      <c r="P26" s="307"/>
      <c r="Q26" s="307" t="s">
        <v>343</v>
      </c>
      <c r="R26" s="469"/>
      <c r="S26" s="307" t="s">
        <v>343</v>
      </c>
      <c r="T26" s="5"/>
    </row>
    <row r="27" spans="2:20" ht="24" customHeight="1" x14ac:dyDescent="0.25">
      <c r="B27" s="468">
        <v>4</v>
      </c>
      <c r="C27" s="251" t="s">
        <v>13</v>
      </c>
      <c r="D27" s="510" t="s">
        <v>14</v>
      </c>
      <c r="E27" s="510"/>
      <c r="F27" s="510"/>
      <c r="G27" s="511"/>
      <c r="H27" s="249"/>
      <c r="I27" s="307">
        <v>170</v>
      </c>
      <c r="J27" s="469"/>
      <c r="K27" s="307">
        <v>3</v>
      </c>
      <c r="L27" s="469"/>
      <c r="M27" s="307">
        <v>170</v>
      </c>
      <c r="N27" s="307"/>
      <c r="O27" s="307">
        <f>M27</f>
        <v>170</v>
      </c>
      <c r="P27" s="469"/>
      <c r="Q27" s="307">
        <f>Q28</f>
        <v>8024604.2299999967</v>
      </c>
      <c r="R27" s="469"/>
      <c r="S27" s="307">
        <f>S28</f>
        <v>1402659.9800000004</v>
      </c>
      <c r="T27" s="5"/>
    </row>
    <row r="28" spans="2:20" ht="24" customHeight="1" x14ac:dyDescent="0.25">
      <c r="B28" s="468">
        <v>5</v>
      </c>
      <c r="C28" s="251" t="s">
        <v>15</v>
      </c>
      <c r="D28" s="510" t="s">
        <v>16</v>
      </c>
      <c r="E28" s="510"/>
      <c r="F28" s="510"/>
      <c r="G28" s="511"/>
      <c r="H28" s="249"/>
      <c r="I28" s="307">
        <f>'II B) Y 1'!C186</f>
        <v>170</v>
      </c>
      <c r="J28" s="469"/>
      <c r="K28" s="307">
        <v>3</v>
      </c>
      <c r="L28" s="469"/>
      <c r="M28" s="307">
        <f>I28</f>
        <v>170</v>
      </c>
      <c r="N28" s="307"/>
      <c r="O28" s="307">
        <f>M28</f>
        <v>170</v>
      </c>
      <c r="P28" s="307"/>
      <c r="Q28" s="307">
        <f>'II C y 1_'!U187</f>
        <v>8024604.2299999967</v>
      </c>
      <c r="R28" s="469"/>
      <c r="S28" s="307">
        <f>'II C y 1_'!V189</f>
        <v>1402659.9800000004</v>
      </c>
      <c r="T28" s="5"/>
    </row>
    <row r="29" spans="2:20" ht="24" customHeight="1" x14ac:dyDescent="0.25">
      <c r="B29" s="468">
        <v>6</v>
      </c>
      <c r="C29" s="251" t="s">
        <v>17</v>
      </c>
      <c r="D29" s="510" t="s">
        <v>18</v>
      </c>
      <c r="E29" s="510"/>
      <c r="F29" s="510"/>
      <c r="G29" s="511"/>
      <c r="H29" s="249"/>
      <c r="I29" s="307">
        <v>4</v>
      </c>
      <c r="J29" s="469"/>
      <c r="K29" s="307">
        <v>1</v>
      </c>
      <c r="L29" s="469"/>
      <c r="M29" s="307">
        <v>4</v>
      </c>
      <c r="N29" s="307"/>
      <c r="O29" s="307">
        <v>4</v>
      </c>
      <c r="P29" s="307"/>
      <c r="Q29" s="307" t="s">
        <v>343</v>
      </c>
      <c r="R29" s="391"/>
      <c r="S29" s="307" t="s">
        <v>343</v>
      </c>
      <c r="T29" s="5"/>
    </row>
    <row r="30" spans="2:20" ht="24" customHeight="1" x14ac:dyDescent="0.25">
      <c r="B30" s="468">
        <v>7</v>
      </c>
      <c r="C30" s="251" t="s">
        <v>355</v>
      </c>
      <c r="D30" s="510" t="s">
        <v>19</v>
      </c>
      <c r="E30" s="510"/>
      <c r="F30" s="510"/>
      <c r="G30" s="511"/>
      <c r="H30" s="249"/>
      <c r="I30" s="307" t="s">
        <v>343</v>
      </c>
      <c r="J30" s="469"/>
      <c r="K30" s="307" t="s">
        <v>343</v>
      </c>
      <c r="L30" s="469"/>
      <c r="M30" s="307" t="s">
        <v>343</v>
      </c>
      <c r="N30" s="307"/>
      <c r="O30" s="307" t="s">
        <v>343</v>
      </c>
      <c r="P30" s="307"/>
      <c r="Q30" s="307" t="s">
        <v>343</v>
      </c>
      <c r="R30" s="391"/>
      <c r="S30" s="307" t="s">
        <v>343</v>
      </c>
      <c r="T30" s="5"/>
    </row>
    <row r="31" spans="2:20" ht="24" customHeight="1" x14ac:dyDescent="0.25">
      <c r="B31" s="468">
        <v>8</v>
      </c>
      <c r="C31" s="251" t="s">
        <v>356</v>
      </c>
      <c r="D31" s="510" t="s">
        <v>20</v>
      </c>
      <c r="E31" s="510"/>
      <c r="F31" s="510"/>
      <c r="G31" s="511"/>
      <c r="H31" s="249"/>
      <c r="I31" s="307" t="s">
        <v>343</v>
      </c>
      <c r="J31" s="469"/>
      <c r="K31" s="307" t="s">
        <v>343</v>
      </c>
      <c r="L31" s="469"/>
      <c r="M31" s="307" t="s">
        <v>343</v>
      </c>
      <c r="N31" s="307">
        <v>0</v>
      </c>
      <c r="O31" s="307" t="s">
        <v>343</v>
      </c>
      <c r="P31" s="307"/>
      <c r="Q31" s="307" t="s">
        <v>343</v>
      </c>
      <c r="R31" s="469"/>
      <c r="S31" s="470">
        <v>1</v>
      </c>
      <c r="T31" s="5"/>
    </row>
    <row r="32" spans="2:20" ht="24" customHeight="1" x14ac:dyDescent="0.25">
      <c r="B32" s="468">
        <v>9</v>
      </c>
      <c r="C32" s="251" t="s">
        <v>21</v>
      </c>
      <c r="D32" s="510" t="s">
        <v>22</v>
      </c>
      <c r="E32" s="510"/>
      <c r="F32" s="510"/>
      <c r="G32" s="511"/>
      <c r="H32" s="249"/>
      <c r="I32" s="307" t="s">
        <v>343</v>
      </c>
      <c r="J32" s="469"/>
      <c r="K32" s="307" t="s">
        <v>343</v>
      </c>
      <c r="L32" s="469"/>
      <c r="M32" s="307" t="s">
        <v>343</v>
      </c>
      <c r="N32" s="307"/>
      <c r="O32" s="307" t="s">
        <v>343</v>
      </c>
      <c r="P32" s="307"/>
      <c r="Q32" s="307" t="s">
        <v>343</v>
      </c>
      <c r="R32" s="469"/>
      <c r="S32" s="307" t="s">
        <v>343</v>
      </c>
      <c r="T32" s="5"/>
    </row>
    <row r="33" spans="2:20" ht="24" customHeight="1" x14ac:dyDescent="0.25">
      <c r="B33" s="468">
        <v>10</v>
      </c>
      <c r="C33" s="251" t="s">
        <v>23</v>
      </c>
      <c r="D33" s="510" t="s">
        <v>24</v>
      </c>
      <c r="E33" s="510"/>
      <c r="F33" s="510"/>
      <c r="G33" s="511"/>
      <c r="H33" s="249"/>
      <c r="I33" s="307">
        <v>34</v>
      </c>
      <c r="J33" s="469"/>
      <c r="K33" s="307">
        <v>1</v>
      </c>
      <c r="L33" s="469"/>
      <c r="M33" s="307" t="s">
        <v>343</v>
      </c>
      <c r="N33" s="307"/>
      <c r="O33" s="307" t="s">
        <v>343</v>
      </c>
      <c r="P33" s="307"/>
      <c r="Q33" s="307" t="s">
        <v>343</v>
      </c>
      <c r="R33" s="469"/>
      <c r="S33" s="307" t="s">
        <v>343</v>
      </c>
      <c r="T33" s="5"/>
    </row>
    <row r="34" spans="2:20" ht="24" customHeight="1" x14ac:dyDescent="0.25">
      <c r="B34" s="468">
        <v>11</v>
      </c>
      <c r="C34" s="251" t="s">
        <v>25</v>
      </c>
      <c r="D34" s="510" t="s">
        <v>26</v>
      </c>
      <c r="E34" s="510"/>
      <c r="F34" s="510"/>
      <c r="G34" s="511"/>
      <c r="H34" s="249"/>
      <c r="I34" s="307">
        <v>34</v>
      </c>
      <c r="J34" s="469"/>
      <c r="K34" s="307">
        <v>1</v>
      </c>
      <c r="L34" s="469"/>
      <c r="M34" s="307" t="s">
        <v>343</v>
      </c>
      <c r="N34" s="307"/>
      <c r="O34" s="307" t="s">
        <v>343</v>
      </c>
      <c r="P34" s="307"/>
      <c r="Q34" s="307" t="s">
        <v>343</v>
      </c>
      <c r="R34" s="469"/>
      <c r="S34" s="307" t="s">
        <v>343</v>
      </c>
      <c r="T34" s="5"/>
    </row>
    <row r="35" spans="2:20" ht="24" customHeight="1" x14ac:dyDescent="0.25">
      <c r="B35" s="468">
        <v>12</v>
      </c>
      <c r="C35" s="251" t="s">
        <v>27</v>
      </c>
      <c r="D35" s="510" t="s">
        <v>28</v>
      </c>
      <c r="E35" s="510"/>
      <c r="F35" s="510"/>
      <c r="G35" s="511"/>
      <c r="H35" s="249"/>
      <c r="I35" s="307">
        <v>81</v>
      </c>
      <c r="J35" s="469"/>
      <c r="K35" s="307">
        <v>3</v>
      </c>
      <c r="L35" s="469"/>
      <c r="M35" s="307" t="s">
        <v>343</v>
      </c>
      <c r="N35" s="307"/>
      <c r="O35" s="307" t="s">
        <v>343</v>
      </c>
      <c r="P35" s="307"/>
      <c r="Q35" s="307" t="s">
        <v>343</v>
      </c>
      <c r="R35" s="469"/>
      <c r="S35" s="307" t="s">
        <v>343</v>
      </c>
      <c r="T35" s="5"/>
    </row>
    <row r="36" spans="2:20" ht="24" customHeight="1" x14ac:dyDescent="0.25">
      <c r="B36" s="468">
        <v>13</v>
      </c>
      <c r="C36" s="251" t="s">
        <v>29</v>
      </c>
      <c r="D36" s="510" t="s">
        <v>30</v>
      </c>
      <c r="E36" s="510"/>
      <c r="F36" s="510"/>
      <c r="G36" s="511"/>
      <c r="H36" s="249"/>
      <c r="I36" s="307">
        <v>0</v>
      </c>
      <c r="J36" s="469"/>
      <c r="K36" s="307">
        <v>1</v>
      </c>
      <c r="L36" s="469"/>
      <c r="M36" s="307">
        <v>0</v>
      </c>
      <c r="N36" s="307"/>
      <c r="O36" s="307" t="s">
        <v>343</v>
      </c>
      <c r="P36" s="307"/>
      <c r="Q36" s="307" t="s">
        <v>343</v>
      </c>
      <c r="R36" s="469"/>
      <c r="S36" s="307" t="s">
        <v>343</v>
      </c>
      <c r="T36" s="5"/>
    </row>
    <row r="37" spans="2:20" ht="40.5" customHeight="1" x14ac:dyDescent="0.25">
      <c r="B37" s="468">
        <v>14</v>
      </c>
      <c r="C37" s="251" t="s">
        <v>31</v>
      </c>
      <c r="D37" s="516" t="s">
        <v>32</v>
      </c>
      <c r="E37" s="516"/>
      <c r="F37" s="516"/>
      <c r="G37" s="517"/>
      <c r="H37" s="250"/>
      <c r="I37" s="307">
        <v>0</v>
      </c>
      <c r="J37" s="469"/>
      <c r="K37" s="307">
        <v>1</v>
      </c>
      <c r="L37" s="469"/>
      <c r="M37" s="307">
        <v>0</v>
      </c>
      <c r="N37" s="307"/>
      <c r="O37" s="307" t="s">
        <v>343</v>
      </c>
      <c r="P37" s="307"/>
      <c r="Q37" s="307" t="s">
        <v>343</v>
      </c>
      <c r="R37" s="469"/>
      <c r="S37" s="307" t="s">
        <v>343</v>
      </c>
      <c r="T37" s="5"/>
    </row>
    <row r="38" spans="2:20" ht="41.25" customHeight="1" x14ac:dyDescent="0.25">
      <c r="B38" s="468">
        <v>15</v>
      </c>
      <c r="C38" s="251" t="s">
        <v>33</v>
      </c>
      <c r="D38" s="516" t="s">
        <v>34</v>
      </c>
      <c r="E38" s="516"/>
      <c r="F38" s="516"/>
      <c r="G38" s="517"/>
      <c r="H38" s="250"/>
      <c r="I38" s="307">
        <v>0</v>
      </c>
      <c r="J38" s="469"/>
      <c r="K38" s="307">
        <v>1</v>
      </c>
      <c r="L38" s="469"/>
      <c r="M38" s="307">
        <v>0</v>
      </c>
      <c r="N38" s="307"/>
      <c r="O38" s="307">
        <v>0</v>
      </c>
      <c r="P38" s="307"/>
      <c r="Q38" s="307" t="s">
        <v>343</v>
      </c>
      <c r="R38" s="469"/>
      <c r="S38" s="307" t="s">
        <v>343</v>
      </c>
      <c r="T38" s="5"/>
    </row>
    <row r="39" spans="2:20" ht="60" customHeight="1" x14ac:dyDescent="0.25">
      <c r="B39" s="468">
        <v>16</v>
      </c>
      <c r="C39" s="251" t="s">
        <v>35</v>
      </c>
      <c r="D39" s="501" t="s">
        <v>36</v>
      </c>
      <c r="E39" s="501"/>
      <c r="F39" s="501"/>
      <c r="G39" s="502"/>
      <c r="H39" s="250"/>
      <c r="I39" s="307">
        <v>0</v>
      </c>
      <c r="J39" s="469"/>
      <c r="K39" s="307">
        <v>1</v>
      </c>
      <c r="L39" s="469"/>
      <c r="M39" s="307">
        <v>0</v>
      </c>
      <c r="N39" s="307"/>
      <c r="O39" s="307">
        <v>0</v>
      </c>
      <c r="P39" s="307"/>
      <c r="Q39" s="307">
        <v>0</v>
      </c>
      <c r="R39" s="469"/>
      <c r="S39" s="307">
        <v>0</v>
      </c>
      <c r="T39" s="5"/>
    </row>
    <row r="40" spans="2:20" ht="24" customHeight="1" x14ac:dyDescent="0.25">
      <c r="B40" s="468">
        <v>17</v>
      </c>
      <c r="C40" s="251" t="s">
        <v>311</v>
      </c>
      <c r="D40" s="501" t="s">
        <v>264</v>
      </c>
      <c r="E40" s="501"/>
      <c r="F40" s="501"/>
      <c r="G40" s="502"/>
      <c r="H40" s="250"/>
      <c r="I40" s="307">
        <v>4</v>
      </c>
      <c r="J40" s="469"/>
      <c r="K40" s="307">
        <v>1</v>
      </c>
      <c r="L40" s="469"/>
      <c r="M40" s="307">
        <v>0</v>
      </c>
      <c r="N40" s="307"/>
      <c r="O40" s="307">
        <v>0</v>
      </c>
      <c r="P40" s="307"/>
      <c r="Q40" s="469">
        <v>0</v>
      </c>
      <c r="R40" s="469">
        <v>0</v>
      </c>
      <c r="S40" s="469">
        <v>0</v>
      </c>
      <c r="T40" s="5"/>
    </row>
    <row r="41" spans="2:20" x14ac:dyDescent="0.25">
      <c r="D41" s="6"/>
      <c r="E41" s="6"/>
      <c r="F41" s="6"/>
      <c r="G41" s="6"/>
      <c r="H41" s="6"/>
      <c r="I41" s="7"/>
    </row>
    <row r="42" spans="2:20" x14ac:dyDescent="0.25">
      <c r="D42" s="6"/>
      <c r="E42" s="6"/>
      <c r="F42" s="6"/>
      <c r="G42" s="6"/>
      <c r="H42" s="6"/>
    </row>
    <row r="45" spans="2:20" x14ac:dyDescent="0.25">
      <c r="C45" s="303"/>
      <c r="D45" s="304"/>
      <c r="E45" s="304"/>
      <c r="F45" s="305"/>
    </row>
    <row r="46" spans="2:20" x14ac:dyDescent="0.25">
      <c r="C46" s="503" t="s">
        <v>1342</v>
      </c>
      <c r="D46" s="504"/>
      <c r="E46" s="504"/>
      <c r="F46" s="505"/>
    </row>
    <row r="47" spans="2:20" x14ac:dyDescent="0.25">
      <c r="C47" s="506" t="s">
        <v>37</v>
      </c>
      <c r="D47" s="507"/>
      <c r="E47" s="507"/>
      <c r="F47" s="508"/>
    </row>
    <row r="48" spans="2:20" x14ac:dyDescent="0.25">
      <c r="C48" s="295"/>
      <c r="D48" s="296"/>
      <c r="E48" s="296"/>
      <c r="F48" s="297"/>
    </row>
    <row r="49" spans="3:6" x14ac:dyDescent="0.25">
      <c r="C49" s="503" t="s">
        <v>1343</v>
      </c>
      <c r="D49" s="504"/>
      <c r="E49" s="504"/>
      <c r="F49" s="505"/>
    </row>
    <row r="50" spans="3:6" x14ac:dyDescent="0.25">
      <c r="C50" s="506" t="s">
        <v>38</v>
      </c>
      <c r="D50" s="507"/>
      <c r="E50" s="507"/>
      <c r="F50" s="508"/>
    </row>
    <row r="51" spans="3:6" x14ac:dyDescent="0.25">
      <c r="C51" s="295"/>
      <c r="D51" s="296"/>
      <c r="E51" s="296"/>
      <c r="F51" s="297"/>
    </row>
    <row r="52" spans="3:6" x14ac:dyDescent="0.25">
      <c r="C52" s="503"/>
      <c r="D52" s="504"/>
      <c r="E52" s="504"/>
      <c r="F52" s="505"/>
    </row>
    <row r="53" spans="3:6" x14ac:dyDescent="0.25">
      <c r="C53" s="506" t="s">
        <v>39</v>
      </c>
      <c r="D53" s="507"/>
      <c r="E53" s="507"/>
      <c r="F53" s="508"/>
    </row>
    <row r="54" spans="3:6" x14ac:dyDescent="0.25">
      <c r="C54" s="295"/>
      <c r="D54" s="296"/>
      <c r="E54" s="296"/>
      <c r="F54" s="297"/>
    </row>
    <row r="55" spans="3:6" x14ac:dyDescent="0.25">
      <c r="C55" s="509" t="s">
        <v>1344</v>
      </c>
      <c r="D55" s="504"/>
      <c r="E55" s="504"/>
      <c r="F55" s="505"/>
    </row>
    <row r="56" spans="3:6" x14ac:dyDescent="0.25">
      <c r="C56" s="506" t="s">
        <v>353</v>
      </c>
      <c r="D56" s="507"/>
      <c r="E56" s="507"/>
      <c r="F56" s="508"/>
    </row>
    <row r="57" spans="3:6" x14ac:dyDescent="0.25">
      <c r="C57" s="503"/>
      <c r="D57" s="504"/>
      <c r="E57" s="504"/>
      <c r="F57" s="505"/>
    </row>
  </sheetData>
  <mergeCells count="31">
    <mergeCell ref="B16:D16"/>
    <mergeCell ref="E16:S16"/>
    <mergeCell ref="E17:S17"/>
    <mergeCell ref="C46:F46"/>
    <mergeCell ref="D29:G29"/>
    <mergeCell ref="D24:G24"/>
    <mergeCell ref="D25:G25"/>
    <mergeCell ref="D26:G26"/>
    <mergeCell ref="D27:G27"/>
    <mergeCell ref="D28:G28"/>
    <mergeCell ref="D35:G35"/>
    <mergeCell ref="D36:G36"/>
    <mergeCell ref="D37:G37"/>
    <mergeCell ref="D38:G38"/>
    <mergeCell ref="D39:G39"/>
    <mergeCell ref="C10:S12"/>
    <mergeCell ref="E18:S18"/>
    <mergeCell ref="D40:G40"/>
    <mergeCell ref="C57:F57"/>
    <mergeCell ref="C49:F49"/>
    <mergeCell ref="C50:F50"/>
    <mergeCell ref="C52:F52"/>
    <mergeCell ref="C53:F53"/>
    <mergeCell ref="C55:F55"/>
    <mergeCell ref="C56:F56"/>
    <mergeCell ref="C47:F47"/>
    <mergeCell ref="D30:G30"/>
    <mergeCell ref="D31:G31"/>
    <mergeCell ref="D32:G32"/>
    <mergeCell ref="D33:G33"/>
    <mergeCell ref="D34:G34"/>
  </mergeCells>
  <hyperlinks>
    <hyperlink ref="D27" location="'II B) Y 1'!A1" display="'II B) Y 1'!A1" xr:uid="{00000000-0004-0000-0000-000000000000}"/>
    <hyperlink ref="D28" location="'II C y 1_'!A1" display="'II C y 1_'!A1" xr:uid="{00000000-0004-0000-0000-000001000000}"/>
    <hyperlink ref="D29" location="'II D) 2'!A1" display="'II D) 2'!A1" xr:uid="{00000000-0004-0000-0000-000002000000}"/>
    <hyperlink ref="D31" location="'II D) 4 A'!A1" display="'II D) 4 A'!A1" xr:uid="{00000000-0004-0000-0000-000003000000}"/>
    <hyperlink ref="D32" location="'II D) 6'!A1" display="'II D) 6'!A1" xr:uid="{00000000-0004-0000-0000-000004000000}"/>
    <hyperlink ref="D33" location="'II D) 7 1'!A1" display="'II D) 7 1'!A1" xr:uid="{00000000-0004-0000-0000-000005000000}"/>
    <hyperlink ref="D34" location="'II D) 7 2 '!A1" display="'II D) 7 2 '!A1" xr:uid="{00000000-0004-0000-0000-000006000000}"/>
    <hyperlink ref="D35" location="'II D) 7 3'!A1" display="'II D) 7 3'!A1" xr:uid="{00000000-0004-0000-0000-000007000000}"/>
    <hyperlink ref="D36" location="'E)'!A1" display="'E)'!A1" xr:uid="{00000000-0004-0000-0000-000008000000}"/>
    <hyperlink ref="D37" location="'F) 1'!A1" display="Trabajadores con Doble Asignación Salarial en Municipios no Colindantes Geográficamente" xr:uid="{00000000-0004-0000-0000-000009000000}"/>
    <hyperlink ref="D38" location="'F) 2'!A1" display="'F) 2'!A1" xr:uid="{00000000-0004-0000-0000-00000A000000}"/>
    <hyperlink ref="C25" location="'A Y II D4'!A1" display="A y II D4" xr:uid="{00000000-0004-0000-0000-00000B000000}"/>
    <hyperlink ref="C26" location="'B)'!A1" display="B   " xr:uid="{00000000-0004-0000-0000-00000C000000}"/>
    <hyperlink ref="C27" location="'II B) Y 1'!A1" display="II B y 1" xr:uid="{00000000-0004-0000-0000-00000D000000}"/>
    <hyperlink ref="C28" location="'II C y 1_'!A1" display="II C y 1" xr:uid="{00000000-0004-0000-0000-00000E000000}"/>
    <hyperlink ref="C29" location="'II D) 2'!A1" display="II D2" xr:uid="{00000000-0004-0000-0000-00000F000000}"/>
    <hyperlink ref="C30" location="'II D) 4'!A1" display="II D4" xr:uid="{00000000-0004-0000-0000-000010000000}"/>
    <hyperlink ref="C31" location="'II D) 4 A'!A1" display="II D 4A" xr:uid="{00000000-0004-0000-0000-000011000000}"/>
    <hyperlink ref="C32" location="'II D) 6'!A1" display="II D 6" xr:uid="{00000000-0004-0000-0000-000012000000}"/>
    <hyperlink ref="C33" location="'II D) 7 1'!A1" display="II D 71 " xr:uid="{00000000-0004-0000-0000-000013000000}"/>
    <hyperlink ref="C34" location="'II D) 7 2 '!A1" display="II D 72 " xr:uid="{00000000-0004-0000-0000-000014000000}"/>
    <hyperlink ref="C35" location="'II D) 7 3'!A1" display="II D 73 " xr:uid="{00000000-0004-0000-0000-000015000000}"/>
    <hyperlink ref="C36" location="'E)'!A1" display="E" xr:uid="{00000000-0004-0000-0000-000016000000}"/>
    <hyperlink ref="C37" location="'F) 1'!A1" display="F1" xr:uid="{00000000-0004-0000-0000-000017000000}"/>
    <hyperlink ref="C38" location="'F) 2'!A1" display="F2" xr:uid="{00000000-0004-0000-0000-000018000000}"/>
    <hyperlink ref="C39" location="'G)'!A1" display="G" xr:uid="{00000000-0004-0000-0000-000019000000}"/>
    <hyperlink ref="C24" location="'A Y  II D3'!A1" display="A y II D3" xr:uid="{00000000-0004-0000-0000-00001A000000}"/>
    <hyperlink ref="D39" location="'G)'!A1" display="Trabajadores Cuyo Salario Básico Supere los Ingresos Promedio de un Docente en la Categoría más Alta del Tabulador Salarial Correspondiente a Cada Entidad" xr:uid="{00000000-0004-0000-0000-00001B000000}"/>
    <hyperlink ref="D26" location="'B)'!A1" display="'B)'!A1" xr:uid="{00000000-0004-0000-0000-00001C000000}"/>
    <hyperlink ref="D25" location="'A Y II D4'!A1" display="'A Y II D4'!A1" xr:uid="{00000000-0004-0000-0000-00001D000000}"/>
    <hyperlink ref="D24" location="'A Y  II D3'!A1" display="Personal Comisionado" xr:uid="{00000000-0004-0000-0000-00001E000000}"/>
    <hyperlink ref="D40:G40" location="H!A1" display="Movimientos de Personal por Centro de Trabajo" xr:uid="{00000000-0004-0000-0000-00001F000000}"/>
    <hyperlink ref="D31:G31" location="'II D) 4- a'!A1" display="Trabajadores que Tramitaron Licencia Prejubilatoria en el Periodo" xr:uid="{00000000-0004-0000-0000-000020000000}"/>
    <hyperlink ref="D30:G30" location="'II D) 4 A'!A1" display="Trabajadores Jubilados en el Periodo" xr:uid="{00000000-0004-0000-0000-000021000000}"/>
  </hyperlinks>
  <printOptions horizontalCentered="1"/>
  <pageMargins left="1.299212598425197" right="0.31496062992125984" top="0.74803149606299213" bottom="0.74803149606299213" header="0.31496062992125984" footer="0.31496062992125984"/>
  <pageSetup paperSize="5" scale="46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promptTitle="Entidad Federativa" prompt="Elije una Entidad Federativa" xr:uid="{00000000-0002-0000-0000-000000000000}">
          <x14:formula1>
            <xm:f>Listas!$H$11:$H$42</xm:f>
          </x14:formula1>
          <xm:sqref>E16:S16</xm:sqref>
        </x14:dataValidation>
        <x14:dataValidation type="list" allowBlank="1" showInputMessage="1" showErrorMessage="1" promptTitle="Fondo" prompt="Elija un Fondo" xr:uid="{00000000-0002-0000-0000-000001000000}">
          <x14:formula1>
            <xm:f>Listas!$B$5:$B$6</xm:f>
          </x14:formula1>
          <xm:sqref>E17:S17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IM44"/>
  <sheetViews>
    <sheetView showGridLines="0" zoomScale="70" zoomScaleNormal="70" workbookViewId="0">
      <pane ySplit="9" topLeftCell="A10" activePane="bottomLeft" state="frozen"/>
      <selection activeCell="G34" sqref="G34"/>
      <selection pane="bottomLeft" activeCell="B42" sqref="B42:D42"/>
    </sheetView>
  </sheetViews>
  <sheetFormatPr baseColWidth="10" defaultColWidth="38.140625" defaultRowHeight="15" x14ac:dyDescent="0.25"/>
  <cols>
    <col min="1" max="1" width="2.28515625" style="146" customWidth="1"/>
    <col min="2" max="2" width="17.42578125" style="146" customWidth="1"/>
    <col min="3" max="3" width="19.85546875" style="146" customWidth="1"/>
    <col min="4" max="4" width="24.28515625" style="146" bestFit="1" customWidth="1"/>
    <col min="5" max="5" width="27.140625" style="146" customWidth="1"/>
    <col min="6" max="6" width="49.28515625" style="146" customWidth="1"/>
    <col min="7" max="7" width="16.7109375" style="146" customWidth="1"/>
    <col min="8" max="8" width="13.28515625" style="146" customWidth="1"/>
    <col min="9" max="9" width="11.85546875" style="146" customWidth="1"/>
    <col min="10" max="10" width="11.7109375" style="146" customWidth="1"/>
    <col min="11" max="11" width="15.5703125" style="146" customWidth="1"/>
    <col min="12" max="12" width="61.7109375" style="146" customWidth="1"/>
    <col min="13" max="13" width="16.42578125" style="146" customWidth="1"/>
    <col min="14" max="14" width="0.7109375" style="146" hidden="1" customWidth="1"/>
    <col min="15" max="15" width="0.5703125" style="146" hidden="1" customWidth="1"/>
    <col min="16" max="16" width="2" style="146" hidden="1" customWidth="1"/>
    <col min="17" max="246" width="11.42578125" style="146" customWidth="1"/>
    <col min="247" max="248" width="3.7109375" style="146" customWidth="1"/>
    <col min="249" max="249" width="20.42578125" style="146" customWidth="1"/>
    <col min="250" max="250" width="24.28515625" style="146" bestFit="1" customWidth="1"/>
    <col min="251" max="251" width="22.42578125" style="146" bestFit="1" customWidth="1"/>
    <col min="252" max="16384" width="38.140625" style="146"/>
  </cols>
  <sheetData>
    <row r="1" spans="1:247" ht="15" customHeight="1" x14ac:dyDescent="0.25"/>
    <row r="2" spans="1:247" ht="15" customHeight="1" x14ac:dyDescent="0.25"/>
    <row r="3" spans="1:247" ht="15" customHeight="1" x14ac:dyDescent="0.25"/>
    <row r="4" spans="1:247" ht="15" customHeight="1" x14ac:dyDescent="0.25"/>
    <row r="5" spans="1:247" ht="15" customHeight="1" x14ac:dyDescent="0.25"/>
    <row r="7" spans="1:247" ht="18.75" x14ac:dyDescent="0.3">
      <c r="B7" s="12" t="s">
        <v>168</v>
      </c>
      <c r="C7" s="13"/>
      <c r="D7" s="13"/>
      <c r="E7" s="13"/>
      <c r="F7" s="13"/>
      <c r="G7" s="13"/>
      <c r="H7" s="13"/>
      <c r="I7" s="13"/>
      <c r="J7" s="13"/>
      <c r="K7" s="13"/>
      <c r="L7" s="373" t="str">
        <f>'Caratula Resumen'!E16</f>
        <v xml:space="preserve"> ZACATECAS </v>
      </c>
      <c r="M7" s="14"/>
    </row>
    <row r="8" spans="1:247" ht="18.75" x14ac:dyDescent="0.3">
      <c r="B8" s="518" t="str">
        <f>'Caratula Resumen'!E17</f>
        <v>Fondo de Aportaciones para la Educación Tecnológica y de Adultos/Colegio Nacional de Educación Profesional Técnica (FAETA/CONALEP)</v>
      </c>
      <c r="C8" s="519"/>
      <c r="D8" s="519"/>
      <c r="E8" s="519"/>
      <c r="F8" s="519"/>
      <c r="G8" s="519"/>
      <c r="H8" s="351"/>
      <c r="I8" s="351"/>
      <c r="J8" s="351"/>
      <c r="K8" s="351"/>
      <c r="L8" s="313" t="s">
        <v>351</v>
      </c>
      <c r="M8" s="418"/>
      <c r="N8" s="283"/>
      <c r="O8" s="283"/>
      <c r="P8" s="283"/>
    </row>
    <row r="9" spans="1:247" x14ac:dyDescent="0.25">
      <c r="B9" s="18"/>
      <c r="C9" s="19"/>
      <c r="D9" s="19"/>
      <c r="E9" s="19"/>
      <c r="F9" s="19"/>
      <c r="G9" s="19"/>
      <c r="H9" s="19"/>
      <c r="I9" s="19"/>
      <c r="J9" s="19"/>
      <c r="K9" s="19"/>
      <c r="L9" s="19"/>
      <c r="M9" s="377"/>
    </row>
    <row r="11" spans="1:247" ht="28.5" customHeight="1" x14ac:dyDescent="0.25">
      <c r="A11" s="79"/>
      <c r="B11" s="520" t="s">
        <v>41</v>
      </c>
      <c r="C11" s="527" t="s">
        <v>161</v>
      </c>
      <c r="D11" s="527" t="s">
        <v>42</v>
      </c>
      <c r="E11" s="527" t="s">
        <v>43</v>
      </c>
      <c r="F11" s="527" t="s">
        <v>44</v>
      </c>
      <c r="G11" s="578" t="s">
        <v>169</v>
      </c>
      <c r="H11" s="527" t="s">
        <v>170</v>
      </c>
      <c r="I11" s="527"/>
      <c r="J11" s="527" t="s">
        <v>171</v>
      </c>
      <c r="K11" s="527"/>
      <c r="L11" s="578" t="s">
        <v>172</v>
      </c>
      <c r="M11" s="578" t="s">
        <v>173</v>
      </c>
      <c r="O11" s="79"/>
      <c r="P11" s="79"/>
      <c r="Q11" s="79"/>
      <c r="R11" s="79"/>
      <c r="S11" s="79"/>
      <c r="T11" s="79"/>
      <c r="U11" s="79"/>
      <c r="V11" s="79"/>
      <c r="W11" s="79"/>
      <c r="X11" s="79"/>
      <c r="Y11" s="79"/>
      <c r="Z11" s="79"/>
      <c r="AA11" s="79"/>
      <c r="AB11" s="79"/>
      <c r="AC11" s="79"/>
      <c r="AD11" s="79"/>
      <c r="AE11" s="79"/>
      <c r="AF11" s="79"/>
      <c r="AG11" s="79"/>
      <c r="AH11" s="79"/>
      <c r="AI11" s="79"/>
      <c r="AJ11" s="79"/>
      <c r="AK11" s="79"/>
      <c r="AL11" s="79"/>
      <c r="AM11" s="79"/>
      <c r="AN11" s="79"/>
      <c r="AO11" s="79"/>
      <c r="AP11" s="79"/>
      <c r="AQ11" s="79"/>
      <c r="AR11" s="79"/>
      <c r="AS11" s="79"/>
      <c r="AT11" s="79"/>
      <c r="AU11" s="79"/>
      <c r="AV11" s="79"/>
      <c r="AW11" s="79"/>
      <c r="AX11" s="79"/>
      <c r="AY11" s="79"/>
      <c r="AZ11" s="79"/>
      <c r="BA11" s="79"/>
      <c r="BB11" s="79"/>
      <c r="BC11" s="79"/>
      <c r="BD11" s="79"/>
      <c r="BE11" s="79"/>
      <c r="BF11" s="79"/>
      <c r="BG11" s="79"/>
      <c r="BH11" s="79"/>
      <c r="BI11" s="79"/>
      <c r="BJ11" s="79"/>
      <c r="BK11" s="79"/>
      <c r="BL11" s="79"/>
      <c r="BM11" s="79"/>
      <c r="BN11" s="79"/>
      <c r="BO11" s="79"/>
      <c r="BP11" s="79"/>
      <c r="BQ11" s="79"/>
      <c r="BR11" s="79"/>
      <c r="BS11" s="79"/>
      <c r="BT11" s="79"/>
      <c r="BU11" s="79"/>
      <c r="BV11" s="79"/>
      <c r="BW11" s="79"/>
      <c r="BX11" s="79"/>
      <c r="BY11" s="79"/>
      <c r="BZ11" s="79"/>
      <c r="CA11" s="79"/>
      <c r="CB11" s="79"/>
      <c r="CC11" s="79"/>
      <c r="CD11" s="79"/>
      <c r="CE11" s="79"/>
      <c r="CF11" s="79"/>
      <c r="CG11" s="79"/>
      <c r="CH11" s="79"/>
      <c r="CI11" s="79"/>
      <c r="CJ11" s="79"/>
      <c r="CK11" s="79"/>
      <c r="CL11" s="79"/>
      <c r="CM11" s="79"/>
      <c r="CN11" s="79"/>
      <c r="CO11" s="79"/>
      <c r="CP11" s="79"/>
      <c r="CQ11" s="79"/>
      <c r="CR11" s="79"/>
      <c r="CS11" s="79"/>
      <c r="CT11" s="79"/>
      <c r="CU11" s="79"/>
      <c r="CV11" s="79"/>
      <c r="CW11" s="79"/>
      <c r="CX11" s="79"/>
      <c r="CY11" s="79"/>
      <c r="CZ11" s="79"/>
      <c r="DA11" s="79"/>
      <c r="DB11" s="79"/>
      <c r="DC11" s="79"/>
      <c r="DD11" s="79"/>
      <c r="DE11" s="79"/>
      <c r="DF11" s="79"/>
      <c r="DG11" s="79"/>
      <c r="DH11" s="79"/>
      <c r="DI11" s="79"/>
      <c r="DJ11" s="79"/>
      <c r="DK11" s="79"/>
      <c r="DL11" s="79"/>
      <c r="DM11" s="79"/>
      <c r="DN11" s="79"/>
      <c r="DO11" s="79"/>
      <c r="DP11" s="79"/>
      <c r="DQ11" s="79"/>
      <c r="DR11" s="79"/>
      <c r="DS11" s="79"/>
      <c r="DT11" s="79"/>
      <c r="DU11" s="79"/>
      <c r="DV11" s="79"/>
      <c r="DW11" s="79"/>
      <c r="DX11" s="79"/>
      <c r="DY11" s="79"/>
      <c r="DZ11" s="79"/>
      <c r="EA11" s="79"/>
      <c r="EB11" s="79"/>
      <c r="EC11" s="79"/>
      <c r="ED11" s="79"/>
      <c r="EE11" s="79"/>
      <c r="EF11" s="79"/>
      <c r="EG11" s="79"/>
      <c r="EH11" s="79"/>
      <c r="EI11" s="79"/>
      <c r="EJ11" s="79"/>
      <c r="EK11" s="79"/>
      <c r="EL11" s="79"/>
      <c r="EM11" s="79"/>
      <c r="EN11" s="79"/>
      <c r="EO11" s="79"/>
      <c r="EP11" s="79"/>
      <c r="EQ11" s="79"/>
      <c r="ER11" s="79"/>
      <c r="ES11" s="79"/>
      <c r="ET11" s="79"/>
      <c r="EU11" s="79"/>
      <c r="EV11" s="79"/>
      <c r="EW11" s="79"/>
      <c r="EX11" s="79"/>
      <c r="EY11" s="79"/>
      <c r="EZ11" s="79"/>
      <c r="FA11" s="79"/>
      <c r="FB11" s="79"/>
      <c r="FC11" s="79"/>
      <c r="FD11" s="79"/>
      <c r="FE11" s="79"/>
      <c r="FF11" s="79"/>
      <c r="FG11" s="79"/>
      <c r="FH11" s="79"/>
      <c r="FI11" s="79"/>
      <c r="FJ11" s="79"/>
      <c r="FK11" s="79"/>
      <c r="FL11" s="79"/>
      <c r="FM11" s="79"/>
      <c r="FN11" s="79"/>
      <c r="FO11" s="79"/>
      <c r="FP11" s="79"/>
      <c r="FQ11" s="79"/>
      <c r="FR11" s="79"/>
      <c r="FS11" s="79"/>
      <c r="FT11" s="79"/>
      <c r="FU11" s="79"/>
      <c r="FV11" s="79"/>
      <c r="FW11" s="79"/>
      <c r="FX11" s="79"/>
      <c r="FY11" s="79"/>
      <c r="FZ11" s="79"/>
      <c r="GA11" s="79"/>
      <c r="GB11" s="79"/>
      <c r="GC11" s="79"/>
      <c r="GD11" s="79"/>
      <c r="GE11" s="79"/>
      <c r="GF11" s="79"/>
      <c r="GG11" s="79"/>
      <c r="GH11" s="79"/>
      <c r="GI11" s="79"/>
      <c r="GJ11" s="79"/>
      <c r="GK11" s="79"/>
      <c r="GL11" s="79"/>
      <c r="GM11" s="79"/>
      <c r="GN11" s="79"/>
      <c r="GO11" s="79"/>
      <c r="GP11" s="79"/>
      <c r="GQ11" s="79"/>
      <c r="GR11" s="79"/>
      <c r="GS11" s="79"/>
      <c r="GT11" s="79"/>
      <c r="GU11" s="79"/>
      <c r="GV11" s="79"/>
      <c r="GW11" s="79"/>
      <c r="GX11" s="79"/>
      <c r="GY11" s="79"/>
      <c r="GZ11" s="79"/>
      <c r="HA11" s="79"/>
      <c r="HB11" s="79"/>
      <c r="HC11" s="79"/>
      <c r="HD11" s="79"/>
      <c r="HE11" s="79"/>
      <c r="HF11" s="79"/>
      <c r="HG11" s="79"/>
      <c r="HH11" s="79"/>
      <c r="HI11" s="79"/>
      <c r="HJ11" s="79"/>
      <c r="HK11" s="79"/>
      <c r="HL11" s="79"/>
      <c r="HM11" s="79"/>
      <c r="HN11" s="79"/>
      <c r="HO11" s="79"/>
      <c r="HP11" s="79"/>
      <c r="HQ11" s="79"/>
      <c r="HR11" s="79"/>
      <c r="HS11" s="79"/>
      <c r="HT11" s="79"/>
      <c r="HU11" s="79"/>
      <c r="HV11" s="79"/>
      <c r="HW11" s="79"/>
      <c r="HX11" s="79"/>
      <c r="HY11" s="79"/>
      <c r="HZ11" s="79"/>
      <c r="IA11" s="79"/>
      <c r="IB11" s="79"/>
      <c r="IC11" s="79"/>
      <c r="ID11" s="79"/>
      <c r="IE11" s="79"/>
      <c r="IF11" s="79"/>
      <c r="IG11" s="79"/>
      <c r="IH11" s="79"/>
      <c r="II11" s="79"/>
      <c r="IJ11" s="79"/>
      <c r="IK11" s="79"/>
      <c r="IL11" s="79"/>
      <c r="IM11" s="79"/>
    </row>
    <row r="12" spans="1:247" ht="45" x14ac:dyDescent="0.25">
      <c r="A12" s="79"/>
      <c r="B12" s="520"/>
      <c r="C12" s="527"/>
      <c r="D12" s="527"/>
      <c r="E12" s="527"/>
      <c r="F12" s="527"/>
      <c r="G12" s="578"/>
      <c r="H12" s="163" t="s">
        <v>61</v>
      </c>
      <c r="I12" s="163" t="s">
        <v>62</v>
      </c>
      <c r="J12" s="164" t="s">
        <v>64</v>
      </c>
      <c r="K12" s="163" t="s">
        <v>65</v>
      </c>
      <c r="L12" s="578"/>
      <c r="M12" s="578"/>
      <c r="O12" s="79"/>
      <c r="P12" s="79"/>
      <c r="Q12" s="79"/>
      <c r="R12" s="79"/>
      <c r="S12" s="79"/>
      <c r="T12" s="79"/>
      <c r="U12" s="79"/>
      <c r="V12" s="79"/>
      <c r="W12" s="79"/>
      <c r="X12" s="79"/>
      <c r="Y12" s="79"/>
      <c r="Z12" s="79"/>
      <c r="AA12" s="79"/>
      <c r="AB12" s="79"/>
      <c r="AC12" s="79"/>
      <c r="AD12" s="79"/>
      <c r="AE12" s="79"/>
      <c r="AF12" s="79"/>
      <c r="AG12" s="79"/>
      <c r="AH12" s="79"/>
      <c r="AI12" s="79"/>
      <c r="AJ12" s="79"/>
      <c r="AK12" s="79"/>
      <c r="AL12" s="79"/>
      <c r="AM12" s="79"/>
      <c r="AN12" s="79"/>
      <c r="AO12" s="79"/>
      <c r="AP12" s="79"/>
      <c r="AQ12" s="79"/>
      <c r="AR12" s="79"/>
      <c r="AS12" s="79"/>
      <c r="AT12" s="79"/>
      <c r="AU12" s="79"/>
      <c r="AV12" s="79"/>
      <c r="AW12" s="79"/>
      <c r="AX12" s="79"/>
      <c r="AY12" s="79"/>
      <c r="AZ12" s="79"/>
      <c r="BA12" s="79"/>
      <c r="BB12" s="79"/>
      <c r="BC12" s="79"/>
      <c r="BD12" s="79"/>
      <c r="BE12" s="79"/>
      <c r="BF12" s="79"/>
      <c r="BG12" s="79"/>
      <c r="BH12" s="79"/>
      <c r="BI12" s="79"/>
      <c r="BJ12" s="79"/>
      <c r="BK12" s="79"/>
      <c r="BL12" s="79"/>
      <c r="BM12" s="79"/>
      <c r="BN12" s="79"/>
      <c r="BO12" s="79"/>
      <c r="BP12" s="79"/>
      <c r="BQ12" s="79"/>
      <c r="BR12" s="79"/>
      <c r="BS12" s="79"/>
      <c r="BT12" s="79"/>
      <c r="BU12" s="79"/>
      <c r="BV12" s="79"/>
      <c r="BW12" s="79"/>
      <c r="BX12" s="79"/>
      <c r="BY12" s="79"/>
      <c r="BZ12" s="79"/>
      <c r="CA12" s="79"/>
      <c r="CB12" s="79"/>
      <c r="CC12" s="79"/>
      <c r="CD12" s="79"/>
      <c r="CE12" s="79"/>
      <c r="CF12" s="79"/>
      <c r="CG12" s="79"/>
      <c r="CH12" s="79"/>
      <c r="CI12" s="79"/>
      <c r="CJ12" s="79"/>
      <c r="CK12" s="79"/>
      <c r="CL12" s="79"/>
      <c r="CM12" s="79"/>
      <c r="CN12" s="79"/>
      <c r="CO12" s="79"/>
      <c r="CP12" s="79"/>
      <c r="CQ12" s="79"/>
      <c r="CR12" s="79"/>
      <c r="CS12" s="79"/>
      <c r="CT12" s="79"/>
      <c r="CU12" s="79"/>
      <c r="CV12" s="79"/>
      <c r="CW12" s="79"/>
      <c r="CX12" s="79"/>
      <c r="CY12" s="79"/>
      <c r="CZ12" s="79"/>
      <c r="DA12" s="79"/>
      <c r="DB12" s="79"/>
      <c r="DC12" s="79"/>
      <c r="DD12" s="79"/>
      <c r="DE12" s="79"/>
      <c r="DF12" s="79"/>
      <c r="DG12" s="79"/>
      <c r="DH12" s="79"/>
      <c r="DI12" s="79"/>
      <c r="DJ12" s="79"/>
      <c r="DK12" s="79"/>
      <c r="DL12" s="79"/>
      <c r="DM12" s="79"/>
      <c r="DN12" s="79"/>
      <c r="DO12" s="79"/>
      <c r="DP12" s="79"/>
      <c r="DQ12" s="79"/>
      <c r="DR12" s="79"/>
      <c r="DS12" s="79"/>
      <c r="DT12" s="79"/>
      <c r="DU12" s="79"/>
      <c r="DV12" s="79"/>
      <c r="DW12" s="79"/>
      <c r="DX12" s="79"/>
      <c r="DY12" s="79"/>
      <c r="DZ12" s="79"/>
      <c r="EA12" s="79"/>
      <c r="EB12" s="79"/>
      <c r="EC12" s="79"/>
      <c r="ED12" s="79"/>
      <c r="EE12" s="79"/>
      <c r="EF12" s="79"/>
      <c r="EG12" s="79"/>
      <c r="EH12" s="79"/>
      <c r="EI12" s="79"/>
      <c r="EJ12" s="79"/>
      <c r="EK12" s="79"/>
      <c r="EL12" s="79"/>
      <c r="EM12" s="79"/>
      <c r="EN12" s="79"/>
      <c r="EO12" s="79"/>
      <c r="EP12" s="79"/>
      <c r="EQ12" s="79"/>
      <c r="ER12" s="79"/>
      <c r="ES12" s="79"/>
      <c r="ET12" s="79"/>
      <c r="EU12" s="79"/>
      <c r="EV12" s="79"/>
      <c r="EW12" s="79"/>
      <c r="EX12" s="79"/>
      <c r="EY12" s="79"/>
      <c r="EZ12" s="79"/>
      <c r="FA12" s="79"/>
      <c r="FB12" s="79"/>
      <c r="FC12" s="79"/>
      <c r="FD12" s="79"/>
      <c r="FE12" s="79"/>
      <c r="FF12" s="79"/>
      <c r="FG12" s="79"/>
      <c r="FH12" s="79"/>
      <c r="FI12" s="79"/>
      <c r="FJ12" s="79"/>
      <c r="FK12" s="79"/>
      <c r="FL12" s="79"/>
      <c r="FM12" s="79"/>
      <c r="FN12" s="79"/>
      <c r="FO12" s="79"/>
      <c r="FP12" s="79"/>
      <c r="FQ12" s="79"/>
      <c r="FR12" s="79"/>
      <c r="FS12" s="79"/>
      <c r="FT12" s="79"/>
      <c r="FU12" s="79"/>
      <c r="FV12" s="79"/>
      <c r="FW12" s="79"/>
      <c r="FX12" s="79"/>
      <c r="FY12" s="79"/>
      <c r="FZ12" s="79"/>
      <c r="GA12" s="79"/>
      <c r="GB12" s="79"/>
      <c r="GC12" s="79"/>
      <c r="GD12" s="79"/>
      <c r="GE12" s="79"/>
      <c r="GF12" s="79"/>
      <c r="GG12" s="79"/>
      <c r="GH12" s="79"/>
      <c r="GI12" s="79"/>
      <c r="GJ12" s="79"/>
      <c r="GK12" s="79"/>
      <c r="GL12" s="79"/>
      <c r="GM12" s="79"/>
      <c r="GN12" s="79"/>
      <c r="GO12" s="79"/>
      <c r="GP12" s="79"/>
      <c r="GQ12" s="79"/>
      <c r="GR12" s="79"/>
      <c r="GS12" s="79"/>
      <c r="GT12" s="79"/>
      <c r="GU12" s="79"/>
      <c r="GV12" s="79"/>
      <c r="GW12" s="79"/>
      <c r="GX12" s="79"/>
      <c r="GY12" s="79"/>
      <c r="GZ12" s="79"/>
      <c r="HA12" s="79"/>
      <c r="HB12" s="79"/>
      <c r="HC12" s="79"/>
      <c r="HD12" s="79"/>
      <c r="HE12" s="79"/>
      <c r="HF12" s="79"/>
      <c r="HG12" s="79"/>
      <c r="HH12" s="79"/>
      <c r="HI12" s="79"/>
      <c r="HJ12" s="79"/>
      <c r="HK12" s="79"/>
      <c r="HL12" s="79"/>
      <c r="HM12" s="79"/>
      <c r="HN12" s="79"/>
      <c r="HO12" s="79"/>
      <c r="HP12" s="79"/>
      <c r="HQ12" s="79"/>
      <c r="HR12" s="79"/>
      <c r="HS12" s="79"/>
      <c r="HT12" s="79"/>
      <c r="HU12" s="79"/>
      <c r="HV12" s="79"/>
      <c r="HW12" s="79"/>
      <c r="HX12" s="79"/>
      <c r="HY12" s="79"/>
      <c r="HZ12" s="79"/>
      <c r="IA12" s="79"/>
      <c r="IB12" s="79"/>
      <c r="IC12" s="79"/>
      <c r="ID12" s="79"/>
      <c r="IE12" s="79"/>
      <c r="IF12" s="79"/>
      <c r="IG12" s="79"/>
      <c r="IH12" s="79"/>
      <c r="II12" s="79"/>
      <c r="IJ12" s="79"/>
      <c r="IK12" s="79"/>
      <c r="IL12" s="79"/>
      <c r="IM12" s="79"/>
    </row>
    <row r="13" spans="1:247" x14ac:dyDescent="0.25">
      <c r="A13" s="165"/>
      <c r="B13" s="165"/>
      <c r="C13" s="166"/>
      <c r="D13" s="166"/>
      <c r="E13" s="166"/>
      <c r="F13" s="166"/>
      <c r="G13" s="166"/>
      <c r="H13" s="166"/>
      <c r="I13" s="166"/>
      <c r="J13" s="152"/>
      <c r="K13" s="152"/>
      <c r="L13" s="151"/>
      <c r="M13" s="167"/>
      <c r="O13" s="161"/>
      <c r="P13" s="161"/>
      <c r="Q13" s="161"/>
      <c r="R13" s="161"/>
      <c r="S13" s="161"/>
      <c r="T13" s="161"/>
      <c r="U13" s="161"/>
      <c r="V13" s="161"/>
      <c r="W13" s="161"/>
      <c r="X13" s="161"/>
      <c r="Y13" s="161"/>
      <c r="Z13" s="161"/>
      <c r="AA13" s="161"/>
      <c r="AB13" s="161"/>
      <c r="AC13" s="161"/>
      <c r="AD13" s="161"/>
      <c r="AE13" s="161"/>
      <c r="AF13" s="161"/>
      <c r="AG13" s="161"/>
      <c r="AH13" s="161"/>
      <c r="AI13" s="161"/>
      <c r="AJ13" s="161"/>
      <c r="AK13" s="161"/>
      <c r="AL13" s="161"/>
      <c r="AM13" s="161"/>
      <c r="AN13" s="161"/>
      <c r="AO13" s="161"/>
      <c r="AP13" s="161"/>
      <c r="AQ13" s="161"/>
      <c r="AR13" s="161"/>
      <c r="AS13" s="161"/>
      <c r="AT13" s="161"/>
      <c r="AU13" s="161"/>
      <c r="AV13" s="161"/>
      <c r="AW13" s="161"/>
      <c r="AX13" s="161"/>
      <c r="AY13" s="161"/>
      <c r="AZ13" s="161"/>
      <c r="BA13" s="161"/>
      <c r="BB13" s="161"/>
      <c r="BC13" s="161"/>
      <c r="BD13" s="161"/>
      <c r="BE13" s="161"/>
      <c r="BF13" s="161"/>
      <c r="BG13" s="161"/>
      <c r="BH13" s="161"/>
      <c r="BI13" s="161"/>
      <c r="BJ13" s="161"/>
      <c r="BK13" s="161"/>
      <c r="BL13" s="161"/>
      <c r="BM13" s="161"/>
      <c r="BN13" s="161"/>
      <c r="BO13" s="161"/>
      <c r="BP13" s="161"/>
      <c r="BQ13" s="161"/>
      <c r="BR13" s="161"/>
      <c r="BS13" s="161"/>
      <c r="BT13" s="161"/>
      <c r="BU13" s="161"/>
      <c r="BV13" s="161"/>
      <c r="BW13" s="161"/>
      <c r="BX13" s="161"/>
      <c r="BY13" s="161"/>
      <c r="BZ13" s="161"/>
      <c r="CA13" s="161"/>
      <c r="CB13" s="161"/>
      <c r="CC13" s="161"/>
      <c r="CD13" s="161"/>
      <c r="CE13" s="161"/>
      <c r="CF13" s="161"/>
      <c r="CG13" s="161"/>
      <c r="CH13" s="161"/>
      <c r="CI13" s="161"/>
      <c r="CJ13" s="161"/>
      <c r="CK13" s="161"/>
      <c r="CL13" s="161"/>
      <c r="CM13" s="161"/>
      <c r="CN13" s="161"/>
      <c r="CO13" s="161"/>
      <c r="CP13" s="161"/>
      <c r="CQ13" s="161"/>
      <c r="CR13" s="161"/>
      <c r="CS13" s="161"/>
      <c r="CT13" s="161"/>
      <c r="CU13" s="161"/>
      <c r="CV13" s="161"/>
      <c r="CW13" s="161"/>
      <c r="CX13" s="161"/>
      <c r="CY13" s="161"/>
      <c r="CZ13" s="161"/>
      <c r="DA13" s="161"/>
      <c r="DB13" s="161"/>
      <c r="DC13" s="161"/>
      <c r="DD13" s="161"/>
      <c r="DE13" s="161"/>
      <c r="DF13" s="161"/>
      <c r="DG13" s="161"/>
      <c r="DH13" s="161"/>
      <c r="DI13" s="161"/>
      <c r="DJ13" s="161"/>
      <c r="DK13" s="161"/>
      <c r="DL13" s="161"/>
      <c r="DM13" s="161"/>
      <c r="DN13" s="161"/>
      <c r="DO13" s="161"/>
      <c r="DP13" s="161"/>
      <c r="DQ13" s="161"/>
      <c r="DR13" s="161"/>
      <c r="DS13" s="161"/>
      <c r="DT13" s="161"/>
      <c r="DU13" s="161"/>
      <c r="DV13" s="161"/>
      <c r="DW13" s="161"/>
      <c r="DX13" s="161"/>
      <c r="DY13" s="161"/>
      <c r="DZ13" s="161"/>
      <c r="EA13" s="161"/>
      <c r="EB13" s="161"/>
      <c r="EC13" s="161"/>
      <c r="ED13" s="161"/>
      <c r="EE13" s="161"/>
      <c r="EF13" s="161"/>
      <c r="EG13" s="161"/>
      <c r="EH13" s="161"/>
      <c r="EI13" s="161"/>
      <c r="EJ13" s="161"/>
      <c r="EK13" s="161"/>
      <c r="EL13" s="161"/>
      <c r="EM13" s="161"/>
      <c r="EN13" s="161"/>
      <c r="EO13" s="161"/>
      <c r="EP13" s="161"/>
      <c r="EQ13" s="161"/>
      <c r="ER13" s="161"/>
      <c r="ES13" s="161"/>
      <c r="ET13" s="161"/>
      <c r="EU13" s="161"/>
      <c r="EV13" s="161"/>
      <c r="EW13" s="161"/>
      <c r="EX13" s="161"/>
      <c r="EY13" s="161"/>
      <c r="EZ13" s="161"/>
      <c r="FA13" s="161"/>
      <c r="FB13" s="161"/>
      <c r="FC13" s="161"/>
      <c r="FD13" s="161"/>
      <c r="FE13" s="161"/>
      <c r="FF13" s="161"/>
      <c r="FG13" s="161"/>
      <c r="FH13" s="161"/>
      <c r="FI13" s="161"/>
      <c r="FJ13" s="161"/>
      <c r="FK13" s="161"/>
      <c r="FL13" s="161"/>
      <c r="FM13" s="161"/>
      <c r="FN13" s="161"/>
      <c r="FO13" s="161"/>
      <c r="FP13" s="161"/>
      <c r="FQ13" s="161"/>
      <c r="FR13" s="161"/>
      <c r="FS13" s="161"/>
      <c r="FT13" s="161"/>
      <c r="FU13" s="161"/>
      <c r="FV13" s="161"/>
      <c r="FW13" s="161"/>
      <c r="FX13" s="161"/>
      <c r="FY13" s="161"/>
      <c r="FZ13" s="161"/>
      <c r="GA13" s="161"/>
      <c r="GB13" s="161"/>
      <c r="GC13" s="161"/>
      <c r="GD13" s="161"/>
      <c r="GE13" s="161"/>
      <c r="GF13" s="161"/>
      <c r="GG13" s="161"/>
      <c r="GH13" s="161"/>
      <c r="GI13" s="161"/>
      <c r="GJ13" s="161"/>
      <c r="GK13" s="161"/>
      <c r="GL13" s="161"/>
      <c r="GM13" s="161"/>
      <c r="GN13" s="161"/>
      <c r="GO13" s="161"/>
      <c r="GP13" s="161"/>
      <c r="GQ13" s="161"/>
      <c r="GR13" s="161"/>
      <c r="GS13" s="161"/>
      <c r="GT13" s="161"/>
      <c r="GU13" s="161"/>
      <c r="GV13" s="161"/>
      <c r="GW13" s="161"/>
      <c r="GX13" s="161"/>
      <c r="GY13" s="161"/>
      <c r="GZ13" s="161"/>
      <c r="HA13" s="161"/>
      <c r="HB13" s="161"/>
      <c r="HC13" s="161"/>
      <c r="HD13" s="161"/>
      <c r="HE13" s="161"/>
      <c r="HF13" s="161"/>
      <c r="HG13" s="161"/>
      <c r="HH13" s="161"/>
      <c r="HI13" s="161"/>
      <c r="HJ13" s="161"/>
      <c r="HK13" s="161"/>
      <c r="HL13" s="161"/>
      <c r="HM13" s="161"/>
      <c r="HN13" s="161"/>
      <c r="HO13" s="161"/>
      <c r="HP13" s="161"/>
      <c r="HQ13" s="161"/>
      <c r="HR13" s="161"/>
      <c r="HS13" s="161"/>
      <c r="HT13" s="161"/>
      <c r="HU13" s="161"/>
      <c r="HV13" s="161"/>
      <c r="HW13" s="161"/>
      <c r="HX13" s="161"/>
      <c r="HY13" s="161"/>
      <c r="HZ13" s="161"/>
      <c r="IA13" s="161"/>
      <c r="IB13" s="161"/>
      <c r="IC13" s="161"/>
      <c r="ID13" s="161"/>
      <c r="IE13" s="161"/>
      <c r="IF13" s="161"/>
      <c r="IG13" s="161"/>
      <c r="IH13" s="161"/>
      <c r="II13" s="161"/>
      <c r="IJ13" s="161"/>
      <c r="IK13" s="161"/>
      <c r="IL13" s="161"/>
      <c r="IM13" s="161"/>
    </row>
    <row r="14" spans="1:247" ht="60" hidden="1" x14ac:dyDescent="0.25">
      <c r="A14" s="165"/>
      <c r="B14" s="109" t="s">
        <v>41</v>
      </c>
      <c r="C14" s="63" t="s">
        <v>161</v>
      </c>
      <c r="D14" s="308" t="s">
        <v>132</v>
      </c>
      <c r="E14" s="63" t="s">
        <v>43</v>
      </c>
      <c r="F14" s="63" t="s">
        <v>44</v>
      </c>
      <c r="G14" s="109" t="s">
        <v>169</v>
      </c>
      <c r="H14" s="163" t="s">
        <v>61</v>
      </c>
      <c r="I14" s="163" t="s">
        <v>62</v>
      </c>
      <c r="J14" s="163" t="s">
        <v>174</v>
      </c>
      <c r="K14" s="163" t="s">
        <v>175</v>
      </c>
      <c r="L14" s="107" t="s">
        <v>172</v>
      </c>
      <c r="M14" s="109" t="s">
        <v>173</v>
      </c>
      <c r="N14" s="161"/>
      <c r="O14" s="161"/>
      <c r="P14" s="161"/>
      <c r="Q14" s="161"/>
      <c r="R14" s="161"/>
      <c r="S14" s="161"/>
      <c r="T14" s="161"/>
      <c r="U14" s="161"/>
      <c r="V14" s="161"/>
      <c r="W14" s="161"/>
      <c r="X14" s="161"/>
      <c r="Y14" s="161"/>
      <c r="Z14" s="161"/>
      <c r="AA14" s="161"/>
      <c r="AB14" s="161"/>
      <c r="AC14" s="161"/>
      <c r="AD14" s="161"/>
      <c r="AE14" s="161"/>
      <c r="AF14" s="161"/>
      <c r="AG14" s="161"/>
      <c r="AH14" s="161"/>
      <c r="AI14" s="161"/>
      <c r="AJ14" s="161"/>
      <c r="AK14" s="161"/>
      <c r="AL14" s="161"/>
      <c r="AM14" s="161"/>
      <c r="AN14" s="161"/>
      <c r="AO14" s="161"/>
      <c r="AP14" s="161"/>
      <c r="AQ14" s="161"/>
      <c r="AR14" s="161"/>
      <c r="AS14" s="161"/>
      <c r="AT14" s="161"/>
      <c r="AU14" s="161"/>
      <c r="AV14" s="161"/>
      <c r="AW14" s="161"/>
      <c r="AX14" s="161"/>
      <c r="AY14" s="161"/>
      <c r="AZ14" s="161"/>
      <c r="BA14" s="161"/>
      <c r="BB14" s="161"/>
      <c r="BC14" s="161"/>
      <c r="BD14" s="161"/>
      <c r="BE14" s="161"/>
      <c r="BF14" s="161"/>
      <c r="BG14" s="161"/>
      <c r="BH14" s="161"/>
      <c r="BI14" s="161"/>
      <c r="BJ14" s="161"/>
      <c r="BK14" s="161"/>
      <c r="BL14" s="161"/>
      <c r="BM14" s="161"/>
      <c r="BN14" s="161"/>
      <c r="BO14" s="161"/>
      <c r="BP14" s="161"/>
      <c r="BQ14" s="161"/>
      <c r="BR14" s="161"/>
      <c r="BS14" s="161"/>
      <c r="BT14" s="161"/>
      <c r="BU14" s="161"/>
      <c r="BV14" s="161"/>
      <c r="BW14" s="161"/>
      <c r="BX14" s="161"/>
      <c r="BY14" s="161"/>
      <c r="BZ14" s="161"/>
      <c r="CA14" s="161"/>
      <c r="CB14" s="161"/>
      <c r="CC14" s="161"/>
      <c r="CD14" s="161"/>
      <c r="CE14" s="161"/>
      <c r="CF14" s="161"/>
      <c r="CG14" s="161"/>
      <c r="CH14" s="161"/>
      <c r="CI14" s="161"/>
      <c r="CJ14" s="161"/>
      <c r="CK14" s="161"/>
      <c r="CL14" s="161"/>
      <c r="CM14" s="161"/>
      <c r="CN14" s="161"/>
      <c r="CO14" s="161"/>
      <c r="CP14" s="161"/>
      <c r="CQ14" s="161"/>
      <c r="CR14" s="161"/>
      <c r="CS14" s="161"/>
      <c r="CT14" s="161"/>
      <c r="CU14" s="161"/>
      <c r="CV14" s="161"/>
      <c r="CW14" s="161"/>
      <c r="CX14" s="161"/>
      <c r="CY14" s="161"/>
      <c r="CZ14" s="161"/>
      <c r="DA14" s="161"/>
      <c r="DB14" s="161"/>
      <c r="DC14" s="161"/>
      <c r="DD14" s="161"/>
      <c r="DE14" s="161"/>
      <c r="DF14" s="161"/>
      <c r="DG14" s="161"/>
      <c r="DH14" s="161"/>
      <c r="DI14" s="161"/>
      <c r="DJ14" s="161"/>
      <c r="DK14" s="161"/>
      <c r="DL14" s="161"/>
      <c r="DM14" s="161"/>
      <c r="DN14" s="161"/>
      <c r="DO14" s="161"/>
      <c r="DP14" s="161"/>
      <c r="DQ14" s="161"/>
      <c r="DR14" s="161"/>
      <c r="DS14" s="161"/>
      <c r="DT14" s="161"/>
      <c r="DU14" s="161"/>
      <c r="DV14" s="161"/>
      <c r="DW14" s="161"/>
      <c r="DX14" s="161"/>
      <c r="DY14" s="161"/>
      <c r="DZ14" s="161"/>
      <c r="EA14" s="161"/>
      <c r="EB14" s="161"/>
      <c r="EC14" s="161"/>
      <c r="ED14" s="161"/>
      <c r="EE14" s="161"/>
      <c r="EF14" s="161"/>
      <c r="EG14" s="161"/>
      <c r="EH14" s="161"/>
      <c r="EI14" s="161"/>
      <c r="EJ14" s="161"/>
      <c r="EK14" s="161"/>
      <c r="EL14" s="161"/>
      <c r="EM14" s="161"/>
      <c r="EN14" s="161"/>
      <c r="EO14" s="161"/>
      <c r="EP14" s="161"/>
      <c r="EQ14" s="161"/>
      <c r="ER14" s="161"/>
      <c r="ES14" s="161"/>
      <c r="ET14" s="161"/>
      <c r="EU14" s="161"/>
      <c r="EV14" s="161"/>
      <c r="EW14" s="161"/>
      <c r="EX14" s="161"/>
      <c r="EY14" s="161"/>
      <c r="EZ14" s="161"/>
      <c r="FA14" s="161"/>
      <c r="FB14" s="161"/>
      <c r="FC14" s="161"/>
      <c r="FD14" s="161"/>
      <c r="FE14" s="161"/>
      <c r="FF14" s="161"/>
      <c r="FG14" s="161"/>
      <c r="FH14" s="161"/>
      <c r="FI14" s="161"/>
      <c r="FJ14" s="161"/>
      <c r="FK14" s="161"/>
      <c r="FL14" s="161"/>
      <c r="FM14" s="161"/>
      <c r="FN14" s="161"/>
      <c r="FO14" s="161"/>
      <c r="FP14" s="161"/>
      <c r="FQ14" s="161"/>
      <c r="FR14" s="161"/>
      <c r="FS14" s="161"/>
      <c r="FT14" s="161"/>
      <c r="FU14" s="161"/>
      <c r="FV14" s="161"/>
      <c r="FW14" s="161"/>
      <c r="FX14" s="161"/>
      <c r="FY14" s="161"/>
      <c r="FZ14" s="161"/>
      <c r="GA14" s="161"/>
      <c r="GB14" s="161"/>
      <c r="GC14" s="161"/>
      <c r="GD14" s="161"/>
      <c r="GE14" s="161"/>
      <c r="GF14" s="161"/>
      <c r="GG14" s="161"/>
      <c r="GH14" s="161"/>
      <c r="GI14" s="161"/>
      <c r="GJ14" s="161"/>
      <c r="GK14" s="161"/>
      <c r="GL14" s="161"/>
      <c r="GM14" s="161"/>
      <c r="GN14" s="161"/>
      <c r="GO14" s="161"/>
      <c r="GP14" s="161"/>
      <c r="GQ14" s="161"/>
      <c r="GR14" s="161"/>
      <c r="GS14" s="161"/>
      <c r="GT14" s="161"/>
      <c r="GU14" s="161"/>
      <c r="GV14" s="161"/>
      <c r="GW14" s="161"/>
      <c r="GX14" s="161"/>
      <c r="GY14" s="161"/>
      <c r="GZ14" s="161"/>
      <c r="HA14" s="161"/>
      <c r="HB14" s="161"/>
      <c r="HC14" s="161"/>
      <c r="HD14" s="161"/>
      <c r="HE14" s="161"/>
      <c r="HF14" s="161"/>
      <c r="HG14" s="161"/>
      <c r="HH14" s="161"/>
      <c r="HI14" s="161"/>
      <c r="HJ14" s="161"/>
      <c r="HK14" s="161"/>
      <c r="HL14" s="161"/>
      <c r="HM14" s="161"/>
      <c r="HN14" s="161"/>
      <c r="HO14" s="161"/>
      <c r="HP14" s="161"/>
      <c r="HQ14" s="161"/>
      <c r="HR14" s="161"/>
      <c r="HS14" s="161"/>
      <c r="HT14" s="161"/>
      <c r="HU14" s="161"/>
      <c r="HV14" s="161"/>
      <c r="HW14" s="161"/>
      <c r="HX14" s="161"/>
      <c r="HY14" s="161"/>
      <c r="HZ14" s="161"/>
      <c r="IA14" s="161"/>
      <c r="IB14" s="161"/>
      <c r="IC14" s="161"/>
      <c r="ID14" s="161"/>
      <c r="IE14" s="161"/>
      <c r="IF14" s="161"/>
      <c r="IG14" s="161"/>
      <c r="IH14" s="161"/>
    </row>
    <row r="15" spans="1:247" s="417" customFormat="1" ht="15" customHeight="1" x14ac:dyDescent="0.25">
      <c r="A15" s="454"/>
      <c r="B15" s="400"/>
      <c r="C15" s="401"/>
      <c r="D15" s="402"/>
      <c r="E15" s="403"/>
      <c r="F15" s="404"/>
      <c r="G15" s="403"/>
      <c r="H15" s="401"/>
      <c r="I15" s="405"/>
      <c r="J15" s="406"/>
      <c r="K15" s="406"/>
      <c r="L15" s="407"/>
      <c r="M15" s="408"/>
      <c r="N15" s="455"/>
      <c r="O15" s="455"/>
      <c r="P15" s="455"/>
      <c r="Q15" s="455"/>
      <c r="R15" s="455"/>
      <c r="S15" s="455"/>
      <c r="T15" s="455"/>
      <c r="U15" s="455"/>
      <c r="V15" s="455"/>
      <c r="W15" s="455"/>
      <c r="X15" s="455"/>
      <c r="Y15" s="455"/>
      <c r="Z15" s="455"/>
      <c r="AA15" s="455"/>
      <c r="AB15" s="455"/>
      <c r="AC15" s="455"/>
      <c r="AD15" s="455"/>
      <c r="AE15" s="455"/>
      <c r="AF15" s="455"/>
      <c r="AG15" s="455"/>
      <c r="AH15" s="455"/>
      <c r="AI15" s="455"/>
      <c r="AJ15" s="455"/>
      <c r="AK15" s="455"/>
      <c r="AL15" s="455"/>
      <c r="AM15" s="455"/>
      <c r="AN15" s="455"/>
      <c r="AO15" s="455"/>
      <c r="AP15" s="455"/>
      <c r="AQ15" s="455"/>
      <c r="AR15" s="455"/>
      <c r="AS15" s="455"/>
      <c r="AT15" s="455"/>
      <c r="AU15" s="455"/>
      <c r="AV15" s="455"/>
      <c r="AW15" s="455"/>
      <c r="AX15" s="455"/>
      <c r="AY15" s="455"/>
      <c r="AZ15" s="455"/>
      <c r="BA15" s="455"/>
      <c r="BB15" s="455"/>
      <c r="BC15" s="455"/>
      <c r="BD15" s="455"/>
      <c r="BE15" s="455"/>
      <c r="BF15" s="455"/>
      <c r="BG15" s="455"/>
      <c r="BH15" s="455"/>
      <c r="BI15" s="455"/>
      <c r="BJ15" s="455"/>
      <c r="BK15" s="455"/>
      <c r="BL15" s="455"/>
      <c r="BM15" s="455"/>
      <c r="BN15" s="455"/>
      <c r="BO15" s="455"/>
      <c r="BP15" s="455"/>
      <c r="BQ15" s="455"/>
      <c r="BR15" s="455"/>
      <c r="BS15" s="455"/>
      <c r="BT15" s="455"/>
      <c r="BU15" s="455"/>
      <c r="BV15" s="455"/>
      <c r="BW15" s="455"/>
      <c r="BX15" s="455"/>
      <c r="BY15" s="455"/>
      <c r="BZ15" s="455"/>
      <c r="CA15" s="455"/>
      <c r="CB15" s="455"/>
      <c r="CC15" s="455"/>
      <c r="CD15" s="455"/>
      <c r="CE15" s="455"/>
      <c r="CF15" s="455"/>
      <c r="CG15" s="455"/>
      <c r="CH15" s="455"/>
      <c r="CI15" s="455"/>
      <c r="CJ15" s="455"/>
      <c r="CK15" s="455"/>
      <c r="CL15" s="455"/>
      <c r="CM15" s="455"/>
      <c r="CN15" s="455"/>
      <c r="CO15" s="455"/>
      <c r="CP15" s="455"/>
      <c r="CQ15" s="455"/>
      <c r="CR15" s="455"/>
      <c r="CS15" s="455"/>
      <c r="CT15" s="455"/>
      <c r="CU15" s="455"/>
      <c r="CV15" s="455"/>
      <c r="CW15" s="455"/>
      <c r="CX15" s="455"/>
      <c r="CY15" s="455"/>
      <c r="CZ15" s="455"/>
      <c r="DA15" s="455"/>
      <c r="DB15" s="455"/>
      <c r="DC15" s="455"/>
      <c r="DD15" s="455"/>
      <c r="DE15" s="455"/>
      <c r="DF15" s="455"/>
      <c r="DG15" s="455"/>
      <c r="DH15" s="455"/>
      <c r="DI15" s="455"/>
      <c r="DJ15" s="455"/>
      <c r="DK15" s="455"/>
      <c r="DL15" s="455"/>
      <c r="DM15" s="455"/>
      <c r="DN15" s="455"/>
      <c r="DO15" s="455"/>
      <c r="DP15" s="455"/>
      <c r="DQ15" s="455"/>
      <c r="DR15" s="455"/>
      <c r="DS15" s="455"/>
      <c r="DT15" s="455"/>
      <c r="DU15" s="455"/>
      <c r="DV15" s="455"/>
      <c r="DW15" s="455"/>
      <c r="DX15" s="455"/>
      <c r="DY15" s="455"/>
      <c r="DZ15" s="455"/>
      <c r="EA15" s="455"/>
      <c r="EB15" s="455"/>
      <c r="EC15" s="455"/>
      <c r="ED15" s="455"/>
      <c r="EE15" s="455"/>
      <c r="EF15" s="455"/>
      <c r="EG15" s="455"/>
      <c r="EH15" s="455"/>
      <c r="EI15" s="455"/>
      <c r="EJ15" s="455"/>
      <c r="EK15" s="455"/>
      <c r="EL15" s="455"/>
      <c r="EM15" s="455"/>
      <c r="EN15" s="455"/>
      <c r="EO15" s="455"/>
      <c r="EP15" s="455"/>
      <c r="EQ15" s="455"/>
      <c r="ER15" s="455"/>
      <c r="ES15" s="455"/>
      <c r="ET15" s="455"/>
      <c r="EU15" s="455"/>
      <c r="EV15" s="455"/>
      <c r="EW15" s="455"/>
      <c r="EX15" s="455"/>
      <c r="EY15" s="455"/>
      <c r="EZ15" s="455"/>
      <c r="FA15" s="455"/>
      <c r="FB15" s="455"/>
      <c r="FC15" s="455"/>
      <c r="FD15" s="455"/>
      <c r="FE15" s="455"/>
      <c r="FF15" s="455"/>
      <c r="FG15" s="455"/>
      <c r="FH15" s="455"/>
      <c r="FI15" s="455"/>
      <c r="FJ15" s="455"/>
      <c r="FK15" s="455"/>
      <c r="FL15" s="455"/>
      <c r="FM15" s="455"/>
      <c r="FN15" s="455"/>
      <c r="FO15" s="455"/>
      <c r="FP15" s="455"/>
      <c r="FQ15" s="455"/>
      <c r="FR15" s="455"/>
      <c r="FS15" s="455"/>
      <c r="FT15" s="455"/>
      <c r="FU15" s="455"/>
      <c r="FV15" s="455"/>
      <c r="FW15" s="455"/>
      <c r="FX15" s="455"/>
      <c r="FY15" s="455"/>
      <c r="FZ15" s="455"/>
      <c r="GA15" s="455"/>
      <c r="GB15" s="455"/>
      <c r="GC15" s="455"/>
      <c r="GD15" s="455"/>
      <c r="GE15" s="455"/>
      <c r="GF15" s="455"/>
      <c r="GG15" s="455"/>
      <c r="GH15" s="455"/>
      <c r="GI15" s="455"/>
      <c r="GJ15" s="455"/>
      <c r="GK15" s="455"/>
      <c r="GL15" s="455"/>
      <c r="GM15" s="455"/>
      <c r="GN15" s="455"/>
      <c r="GO15" s="455"/>
      <c r="GP15" s="455"/>
      <c r="GQ15" s="455"/>
      <c r="GR15" s="455"/>
      <c r="GS15" s="455"/>
      <c r="GT15" s="455"/>
      <c r="GU15" s="455"/>
      <c r="GV15" s="455"/>
      <c r="GW15" s="455"/>
      <c r="GX15" s="455"/>
      <c r="GY15" s="455"/>
      <c r="GZ15" s="455"/>
      <c r="HA15" s="455"/>
      <c r="HB15" s="455"/>
      <c r="HC15" s="455"/>
      <c r="HD15" s="455"/>
      <c r="HE15" s="455"/>
      <c r="HF15" s="455"/>
      <c r="HG15" s="455"/>
      <c r="HH15" s="455"/>
      <c r="HI15" s="455"/>
      <c r="HJ15" s="455"/>
      <c r="HK15" s="455"/>
      <c r="HL15" s="455"/>
      <c r="HM15" s="455"/>
      <c r="HN15" s="455"/>
      <c r="HO15" s="455"/>
      <c r="HP15" s="455"/>
      <c r="HQ15" s="455"/>
      <c r="HR15" s="455"/>
      <c r="HS15" s="455"/>
      <c r="HT15" s="455"/>
      <c r="HU15" s="455"/>
      <c r="HV15" s="455"/>
      <c r="HW15" s="455"/>
      <c r="HX15" s="455"/>
      <c r="HY15" s="455"/>
      <c r="HZ15" s="455"/>
      <c r="IA15" s="455"/>
      <c r="IB15" s="455"/>
      <c r="IC15" s="455"/>
      <c r="ID15" s="455"/>
      <c r="IE15" s="455"/>
      <c r="IF15" s="455"/>
      <c r="IG15" s="455"/>
      <c r="IH15" s="455"/>
    </row>
    <row r="16" spans="1:247" s="417" customFormat="1" ht="15" customHeight="1" x14ac:dyDescent="0.25">
      <c r="A16" s="454"/>
      <c r="B16" s="400"/>
      <c r="C16" s="401"/>
      <c r="D16" s="402"/>
      <c r="E16" s="403"/>
      <c r="F16" s="404"/>
      <c r="G16" s="403"/>
      <c r="H16" s="401"/>
      <c r="I16" s="405"/>
      <c r="J16" s="406"/>
      <c r="K16" s="406"/>
      <c r="L16" s="407"/>
      <c r="M16" s="408"/>
      <c r="N16" s="455"/>
      <c r="O16" s="455"/>
      <c r="P16" s="455"/>
      <c r="Q16" s="455"/>
      <c r="R16" s="455"/>
      <c r="S16" s="455"/>
      <c r="T16" s="455"/>
      <c r="U16" s="455"/>
      <c r="V16" s="455"/>
      <c r="W16" s="455"/>
      <c r="X16" s="455"/>
      <c r="Y16" s="455"/>
      <c r="Z16" s="455"/>
      <c r="AA16" s="455"/>
      <c r="AB16" s="455"/>
      <c r="AC16" s="455"/>
      <c r="AD16" s="455"/>
      <c r="AE16" s="455"/>
      <c r="AF16" s="455"/>
      <c r="AG16" s="455"/>
      <c r="AH16" s="455"/>
      <c r="AI16" s="455"/>
      <c r="AJ16" s="455"/>
      <c r="AK16" s="455"/>
      <c r="AL16" s="455"/>
      <c r="AM16" s="455"/>
      <c r="AN16" s="455"/>
      <c r="AO16" s="455"/>
      <c r="AP16" s="455"/>
      <c r="AQ16" s="455"/>
      <c r="AR16" s="455"/>
      <c r="AS16" s="455"/>
      <c r="AT16" s="455"/>
      <c r="AU16" s="455"/>
      <c r="AV16" s="455"/>
      <c r="AW16" s="455"/>
      <c r="AX16" s="455"/>
      <c r="AY16" s="455"/>
      <c r="AZ16" s="455"/>
      <c r="BA16" s="455"/>
      <c r="BB16" s="455"/>
      <c r="BC16" s="455"/>
      <c r="BD16" s="455"/>
      <c r="BE16" s="455"/>
      <c r="BF16" s="455"/>
      <c r="BG16" s="455"/>
      <c r="BH16" s="455"/>
      <c r="BI16" s="455"/>
      <c r="BJ16" s="455"/>
      <c r="BK16" s="455"/>
      <c r="BL16" s="455"/>
      <c r="BM16" s="455"/>
      <c r="BN16" s="455"/>
      <c r="BO16" s="455"/>
      <c r="BP16" s="455"/>
      <c r="BQ16" s="455"/>
      <c r="BR16" s="455"/>
      <c r="BS16" s="455"/>
      <c r="BT16" s="455"/>
      <c r="BU16" s="455"/>
      <c r="BV16" s="455"/>
      <c r="BW16" s="455"/>
      <c r="BX16" s="455"/>
      <c r="BY16" s="455"/>
      <c r="BZ16" s="455"/>
      <c r="CA16" s="455"/>
      <c r="CB16" s="455"/>
      <c r="CC16" s="455"/>
      <c r="CD16" s="455"/>
      <c r="CE16" s="455"/>
      <c r="CF16" s="455"/>
      <c r="CG16" s="455"/>
      <c r="CH16" s="455"/>
      <c r="CI16" s="455"/>
      <c r="CJ16" s="455"/>
      <c r="CK16" s="455"/>
      <c r="CL16" s="455"/>
      <c r="CM16" s="455"/>
      <c r="CN16" s="455"/>
      <c r="CO16" s="455"/>
      <c r="CP16" s="455"/>
      <c r="CQ16" s="455"/>
      <c r="CR16" s="455"/>
      <c r="CS16" s="455"/>
      <c r="CT16" s="455"/>
      <c r="CU16" s="455"/>
      <c r="CV16" s="455"/>
      <c r="CW16" s="455"/>
      <c r="CX16" s="455"/>
      <c r="CY16" s="455"/>
      <c r="CZ16" s="455"/>
      <c r="DA16" s="455"/>
      <c r="DB16" s="455"/>
      <c r="DC16" s="455"/>
      <c r="DD16" s="455"/>
      <c r="DE16" s="455"/>
      <c r="DF16" s="455"/>
      <c r="DG16" s="455"/>
      <c r="DH16" s="455"/>
      <c r="DI16" s="455"/>
      <c r="DJ16" s="455"/>
      <c r="DK16" s="455"/>
      <c r="DL16" s="455"/>
      <c r="DM16" s="455"/>
      <c r="DN16" s="455"/>
      <c r="DO16" s="455"/>
      <c r="DP16" s="455"/>
      <c r="DQ16" s="455"/>
      <c r="DR16" s="455"/>
      <c r="DS16" s="455"/>
      <c r="DT16" s="455"/>
      <c r="DU16" s="455"/>
      <c r="DV16" s="455"/>
      <c r="DW16" s="455"/>
      <c r="DX16" s="455"/>
      <c r="DY16" s="455"/>
      <c r="DZ16" s="455"/>
      <c r="EA16" s="455"/>
      <c r="EB16" s="455"/>
      <c r="EC16" s="455"/>
      <c r="ED16" s="455"/>
      <c r="EE16" s="455"/>
      <c r="EF16" s="455"/>
      <c r="EG16" s="455"/>
      <c r="EH16" s="455"/>
      <c r="EI16" s="455"/>
      <c r="EJ16" s="455"/>
      <c r="EK16" s="455"/>
      <c r="EL16" s="455"/>
      <c r="EM16" s="455"/>
      <c r="EN16" s="455"/>
      <c r="EO16" s="455"/>
      <c r="EP16" s="455"/>
      <c r="EQ16" s="455"/>
      <c r="ER16" s="455"/>
      <c r="ES16" s="455"/>
      <c r="ET16" s="455"/>
      <c r="EU16" s="455"/>
      <c r="EV16" s="455"/>
      <c r="EW16" s="455"/>
      <c r="EX16" s="455"/>
      <c r="EY16" s="455"/>
      <c r="EZ16" s="455"/>
      <c r="FA16" s="455"/>
      <c r="FB16" s="455"/>
      <c r="FC16" s="455"/>
      <c r="FD16" s="455"/>
      <c r="FE16" s="455"/>
      <c r="FF16" s="455"/>
      <c r="FG16" s="455"/>
      <c r="FH16" s="455"/>
      <c r="FI16" s="455"/>
      <c r="FJ16" s="455"/>
      <c r="FK16" s="455"/>
      <c r="FL16" s="455"/>
      <c r="FM16" s="455"/>
      <c r="FN16" s="455"/>
      <c r="FO16" s="455"/>
      <c r="FP16" s="455"/>
      <c r="FQ16" s="455"/>
      <c r="FR16" s="455"/>
      <c r="FS16" s="455"/>
      <c r="FT16" s="455"/>
      <c r="FU16" s="455"/>
      <c r="FV16" s="455"/>
      <c r="FW16" s="455"/>
      <c r="FX16" s="455"/>
      <c r="FY16" s="455"/>
      <c r="FZ16" s="455"/>
      <c r="GA16" s="455"/>
      <c r="GB16" s="455"/>
      <c r="GC16" s="455"/>
      <c r="GD16" s="455"/>
      <c r="GE16" s="455"/>
      <c r="GF16" s="455"/>
      <c r="GG16" s="455"/>
      <c r="GH16" s="455"/>
      <c r="GI16" s="455"/>
      <c r="GJ16" s="455"/>
      <c r="GK16" s="455"/>
      <c r="GL16" s="455"/>
      <c r="GM16" s="455"/>
      <c r="GN16" s="455"/>
      <c r="GO16" s="455"/>
      <c r="GP16" s="455"/>
      <c r="GQ16" s="455"/>
      <c r="GR16" s="455"/>
      <c r="GS16" s="455"/>
      <c r="GT16" s="455"/>
      <c r="GU16" s="455"/>
      <c r="GV16" s="455"/>
      <c r="GW16" s="455"/>
      <c r="GX16" s="455"/>
      <c r="GY16" s="455"/>
      <c r="GZ16" s="455"/>
      <c r="HA16" s="455"/>
      <c r="HB16" s="455"/>
      <c r="HC16" s="455"/>
      <c r="HD16" s="455"/>
      <c r="HE16" s="455"/>
      <c r="HF16" s="455"/>
      <c r="HG16" s="455"/>
      <c r="HH16" s="455"/>
      <c r="HI16" s="455"/>
      <c r="HJ16" s="455"/>
      <c r="HK16" s="455"/>
      <c r="HL16" s="455"/>
      <c r="HM16" s="455"/>
      <c r="HN16" s="455"/>
      <c r="HO16" s="455"/>
      <c r="HP16" s="455"/>
      <c r="HQ16" s="455"/>
      <c r="HR16" s="455"/>
      <c r="HS16" s="455"/>
      <c r="HT16" s="455"/>
      <c r="HU16" s="455"/>
      <c r="HV16" s="455"/>
      <c r="HW16" s="455"/>
      <c r="HX16" s="455"/>
      <c r="HY16" s="455"/>
      <c r="HZ16" s="455"/>
      <c r="IA16" s="455"/>
      <c r="IB16" s="455"/>
      <c r="IC16" s="455"/>
      <c r="ID16" s="455"/>
      <c r="IE16" s="455"/>
      <c r="IF16" s="455"/>
      <c r="IG16" s="455"/>
      <c r="IH16" s="455"/>
    </row>
    <row r="17" spans="1:242" s="417" customFormat="1" ht="15" customHeight="1" x14ac:dyDescent="0.25">
      <c r="A17" s="454"/>
      <c r="B17" s="400"/>
      <c r="C17" s="401"/>
      <c r="D17" s="402"/>
      <c r="E17" s="403"/>
      <c r="F17" s="404"/>
      <c r="G17" s="403"/>
      <c r="H17" s="401"/>
      <c r="I17" s="405"/>
      <c r="J17" s="406"/>
      <c r="K17" s="406"/>
      <c r="L17" s="407"/>
      <c r="M17" s="408"/>
      <c r="N17" s="455"/>
      <c r="O17" s="455"/>
      <c r="P17" s="455"/>
      <c r="Q17" s="455"/>
      <c r="R17" s="455"/>
      <c r="S17" s="455"/>
      <c r="T17" s="455"/>
      <c r="U17" s="455"/>
      <c r="V17" s="455"/>
      <c r="W17" s="455"/>
      <c r="X17" s="455"/>
      <c r="Y17" s="455"/>
      <c r="Z17" s="455"/>
      <c r="AA17" s="455"/>
      <c r="AB17" s="455"/>
      <c r="AC17" s="455"/>
      <c r="AD17" s="455"/>
      <c r="AE17" s="455"/>
      <c r="AF17" s="455"/>
      <c r="AG17" s="455"/>
      <c r="AH17" s="455"/>
      <c r="AI17" s="455"/>
      <c r="AJ17" s="455"/>
      <c r="AK17" s="455"/>
      <c r="AL17" s="455"/>
      <c r="AM17" s="455"/>
      <c r="AN17" s="455"/>
      <c r="AO17" s="455"/>
      <c r="AP17" s="455"/>
      <c r="AQ17" s="455"/>
      <c r="AR17" s="455"/>
      <c r="AS17" s="455"/>
      <c r="AT17" s="455"/>
      <c r="AU17" s="455"/>
      <c r="AV17" s="455"/>
      <c r="AW17" s="455"/>
      <c r="AX17" s="455"/>
      <c r="AY17" s="455"/>
      <c r="AZ17" s="455"/>
      <c r="BA17" s="455"/>
      <c r="BB17" s="455"/>
      <c r="BC17" s="455"/>
      <c r="BD17" s="455"/>
      <c r="BE17" s="455"/>
      <c r="BF17" s="455"/>
      <c r="BG17" s="455"/>
      <c r="BH17" s="455"/>
      <c r="BI17" s="455"/>
      <c r="BJ17" s="455"/>
      <c r="BK17" s="455"/>
      <c r="BL17" s="455"/>
      <c r="BM17" s="455"/>
      <c r="BN17" s="455"/>
      <c r="BO17" s="455"/>
      <c r="BP17" s="455"/>
      <c r="BQ17" s="455"/>
      <c r="BR17" s="455"/>
      <c r="BS17" s="455"/>
      <c r="BT17" s="455"/>
      <c r="BU17" s="455"/>
      <c r="BV17" s="455"/>
      <c r="BW17" s="455"/>
      <c r="BX17" s="455"/>
      <c r="BY17" s="455"/>
      <c r="BZ17" s="455"/>
      <c r="CA17" s="455"/>
      <c r="CB17" s="455"/>
      <c r="CC17" s="455"/>
      <c r="CD17" s="455"/>
      <c r="CE17" s="455"/>
      <c r="CF17" s="455"/>
      <c r="CG17" s="455"/>
      <c r="CH17" s="455"/>
      <c r="CI17" s="455"/>
      <c r="CJ17" s="455"/>
      <c r="CK17" s="455"/>
      <c r="CL17" s="455"/>
      <c r="CM17" s="455"/>
      <c r="CN17" s="455"/>
      <c r="CO17" s="455"/>
      <c r="CP17" s="455"/>
      <c r="CQ17" s="455"/>
      <c r="CR17" s="455"/>
      <c r="CS17" s="455"/>
      <c r="CT17" s="455"/>
      <c r="CU17" s="455"/>
      <c r="CV17" s="455"/>
      <c r="CW17" s="455"/>
      <c r="CX17" s="455"/>
      <c r="CY17" s="455"/>
      <c r="CZ17" s="455"/>
      <c r="DA17" s="455"/>
      <c r="DB17" s="455"/>
      <c r="DC17" s="455"/>
      <c r="DD17" s="455"/>
      <c r="DE17" s="455"/>
      <c r="DF17" s="455"/>
      <c r="DG17" s="455"/>
      <c r="DH17" s="455"/>
      <c r="DI17" s="455"/>
      <c r="DJ17" s="455"/>
      <c r="DK17" s="455"/>
      <c r="DL17" s="455"/>
      <c r="DM17" s="455"/>
      <c r="DN17" s="455"/>
      <c r="DO17" s="455"/>
      <c r="DP17" s="455"/>
      <c r="DQ17" s="455"/>
      <c r="DR17" s="455"/>
      <c r="DS17" s="455"/>
      <c r="DT17" s="455"/>
      <c r="DU17" s="455"/>
      <c r="DV17" s="455"/>
      <c r="DW17" s="455"/>
      <c r="DX17" s="455"/>
      <c r="DY17" s="455"/>
      <c r="DZ17" s="455"/>
      <c r="EA17" s="455"/>
      <c r="EB17" s="455"/>
      <c r="EC17" s="455"/>
      <c r="ED17" s="455"/>
      <c r="EE17" s="455"/>
      <c r="EF17" s="455"/>
      <c r="EG17" s="455"/>
      <c r="EH17" s="455"/>
      <c r="EI17" s="455"/>
      <c r="EJ17" s="455"/>
      <c r="EK17" s="455"/>
      <c r="EL17" s="455"/>
      <c r="EM17" s="455"/>
      <c r="EN17" s="455"/>
      <c r="EO17" s="455"/>
      <c r="EP17" s="455"/>
      <c r="EQ17" s="455"/>
      <c r="ER17" s="455"/>
      <c r="ES17" s="455"/>
      <c r="ET17" s="455"/>
      <c r="EU17" s="455"/>
      <c r="EV17" s="455"/>
      <c r="EW17" s="455"/>
      <c r="EX17" s="455"/>
      <c r="EY17" s="455"/>
      <c r="EZ17" s="455"/>
      <c r="FA17" s="455"/>
      <c r="FB17" s="455"/>
      <c r="FC17" s="455"/>
      <c r="FD17" s="455"/>
      <c r="FE17" s="455"/>
      <c r="FF17" s="455"/>
      <c r="FG17" s="455"/>
      <c r="FH17" s="455"/>
      <c r="FI17" s="455"/>
      <c r="FJ17" s="455"/>
      <c r="FK17" s="455"/>
      <c r="FL17" s="455"/>
      <c r="FM17" s="455"/>
      <c r="FN17" s="455"/>
      <c r="FO17" s="455"/>
      <c r="FP17" s="455"/>
      <c r="FQ17" s="455"/>
      <c r="FR17" s="455"/>
      <c r="FS17" s="455"/>
      <c r="FT17" s="455"/>
      <c r="FU17" s="455"/>
      <c r="FV17" s="455"/>
      <c r="FW17" s="455"/>
      <c r="FX17" s="455"/>
      <c r="FY17" s="455"/>
      <c r="FZ17" s="455"/>
      <c r="GA17" s="455"/>
      <c r="GB17" s="455"/>
      <c r="GC17" s="455"/>
      <c r="GD17" s="455"/>
      <c r="GE17" s="455"/>
      <c r="GF17" s="455"/>
      <c r="GG17" s="455"/>
      <c r="GH17" s="455"/>
      <c r="GI17" s="455"/>
      <c r="GJ17" s="455"/>
      <c r="GK17" s="455"/>
      <c r="GL17" s="455"/>
      <c r="GM17" s="455"/>
      <c r="GN17" s="455"/>
      <c r="GO17" s="455"/>
      <c r="GP17" s="455"/>
      <c r="GQ17" s="455"/>
      <c r="GR17" s="455"/>
      <c r="GS17" s="455"/>
      <c r="GT17" s="455"/>
      <c r="GU17" s="455"/>
      <c r="GV17" s="455"/>
      <c r="GW17" s="455"/>
      <c r="GX17" s="455"/>
      <c r="GY17" s="455"/>
      <c r="GZ17" s="455"/>
      <c r="HA17" s="455"/>
      <c r="HB17" s="455"/>
      <c r="HC17" s="455"/>
      <c r="HD17" s="455"/>
      <c r="HE17" s="455"/>
      <c r="HF17" s="455"/>
      <c r="HG17" s="455"/>
      <c r="HH17" s="455"/>
      <c r="HI17" s="455"/>
      <c r="HJ17" s="455"/>
      <c r="HK17" s="455"/>
      <c r="HL17" s="455"/>
      <c r="HM17" s="455"/>
      <c r="HN17" s="455"/>
      <c r="HO17" s="455"/>
      <c r="HP17" s="455"/>
      <c r="HQ17" s="455"/>
      <c r="HR17" s="455"/>
      <c r="HS17" s="455"/>
      <c r="HT17" s="455"/>
      <c r="HU17" s="455"/>
      <c r="HV17" s="455"/>
      <c r="HW17" s="455"/>
      <c r="HX17" s="455"/>
      <c r="HY17" s="455"/>
      <c r="HZ17" s="455"/>
      <c r="IA17" s="455"/>
      <c r="IB17" s="455"/>
      <c r="IC17" s="455"/>
      <c r="ID17" s="455"/>
      <c r="IE17" s="455"/>
      <c r="IF17" s="455"/>
      <c r="IG17" s="455"/>
      <c r="IH17" s="455"/>
    </row>
    <row r="18" spans="1:242" s="417" customFormat="1" ht="15" customHeight="1" x14ac:dyDescent="0.25">
      <c r="A18" s="454"/>
      <c r="B18" s="409"/>
      <c r="C18" s="348"/>
      <c r="D18" s="456"/>
      <c r="E18" s="413"/>
      <c r="F18" s="412"/>
      <c r="G18" s="413"/>
      <c r="H18" s="348"/>
      <c r="I18" s="414"/>
      <c r="J18" s="346"/>
      <c r="K18" s="346"/>
      <c r="L18" s="415"/>
      <c r="M18" s="457"/>
      <c r="N18" s="455"/>
      <c r="O18" s="455"/>
      <c r="P18" s="455"/>
      <c r="Q18" s="455"/>
      <c r="R18" s="455"/>
      <c r="S18" s="455"/>
      <c r="T18" s="455"/>
      <c r="U18" s="455"/>
      <c r="V18" s="455"/>
      <c r="W18" s="455"/>
      <c r="X18" s="455"/>
      <c r="Y18" s="455"/>
      <c r="Z18" s="455"/>
      <c r="AA18" s="455"/>
      <c r="AB18" s="455"/>
      <c r="AC18" s="455"/>
      <c r="AD18" s="455"/>
      <c r="AE18" s="455"/>
      <c r="AF18" s="455"/>
      <c r="AG18" s="455"/>
      <c r="AH18" s="455"/>
      <c r="AI18" s="455"/>
      <c r="AJ18" s="455"/>
      <c r="AK18" s="455"/>
      <c r="AL18" s="455"/>
      <c r="AM18" s="455"/>
      <c r="AN18" s="455"/>
      <c r="AO18" s="455"/>
      <c r="AP18" s="455"/>
      <c r="AQ18" s="455"/>
      <c r="AR18" s="455"/>
      <c r="AS18" s="455"/>
      <c r="AT18" s="455"/>
      <c r="AU18" s="455"/>
      <c r="AV18" s="455"/>
      <c r="AW18" s="455"/>
      <c r="AX18" s="455"/>
      <c r="AY18" s="455"/>
      <c r="AZ18" s="455"/>
      <c r="BA18" s="455"/>
      <c r="BB18" s="455"/>
      <c r="BC18" s="455"/>
      <c r="BD18" s="455"/>
      <c r="BE18" s="455"/>
      <c r="BF18" s="455"/>
      <c r="BG18" s="455"/>
      <c r="BH18" s="455"/>
      <c r="BI18" s="455"/>
      <c r="BJ18" s="455"/>
      <c r="BK18" s="455"/>
      <c r="BL18" s="455"/>
      <c r="BM18" s="455"/>
      <c r="BN18" s="455"/>
      <c r="BO18" s="455"/>
      <c r="BP18" s="455"/>
      <c r="BQ18" s="455"/>
      <c r="BR18" s="455"/>
      <c r="BS18" s="455"/>
      <c r="BT18" s="455"/>
      <c r="BU18" s="455"/>
      <c r="BV18" s="455"/>
      <c r="BW18" s="455"/>
      <c r="BX18" s="455"/>
      <c r="BY18" s="455"/>
      <c r="BZ18" s="455"/>
      <c r="CA18" s="455"/>
      <c r="CB18" s="455"/>
      <c r="CC18" s="455"/>
      <c r="CD18" s="455"/>
      <c r="CE18" s="455"/>
      <c r="CF18" s="455"/>
      <c r="CG18" s="455"/>
      <c r="CH18" s="455"/>
      <c r="CI18" s="455"/>
      <c r="CJ18" s="455"/>
      <c r="CK18" s="455"/>
      <c r="CL18" s="455"/>
      <c r="CM18" s="455"/>
      <c r="CN18" s="455"/>
      <c r="CO18" s="455"/>
      <c r="CP18" s="455"/>
      <c r="CQ18" s="455"/>
      <c r="CR18" s="455"/>
      <c r="CS18" s="455"/>
      <c r="CT18" s="455"/>
      <c r="CU18" s="455"/>
      <c r="CV18" s="455"/>
      <c r="CW18" s="455"/>
      <c r="CX18" s="455"/>
      <c r="CY18" s="455"/>
      <c r="CZ18" s="455"/>
      <c r="DA18" s="455"/>
      <c r="DB18" s="455"/>
      <c r="DC18" s="455"/>
      <c r="DD18" s="455"/>
      <c r="DE18" s="455"/>
      <c r="DF18" s="455"/>
      <c r="DG18" s="455"/>
      <c r="DH18" s="455"/>
      <c r="DI18" s="455"/>
      <c r="DJ18" s="455"/>
      <c r="DK18" s="455"/>
      <c r="DL18" s="455"/>
      <c r="DM18" s="455"/>
      <c r="DN18" s="455"/>
      <c r="DO18" s="455"/>
      <c r="DP18" s="455"/>
      <c r="DQ18" s="455"/>
      <c r="DR18" s="455"/>
      <c r="DS18" s="455"/>
      <c r="DT18" s="455"/>
      <c r="DU18" s="455"/>
      <c r="DV18" s="455"/>
      <c r="DW18" s="455"/>
      <c r="DX18" s="455"/>
      <c r="DY18" s="455"/>
      <c r="DZ18" s="455"/>
      <c r="EA18" s="455"/>
      <c r="EB18" s="455"/>
      <c r="EC18" s="455"/>
      <c r="ED18" s="455"/>
      <c r="EE18" s="455"/>
      <c r="EF18" s="455"/>
      <c r="EG18" s="455"/>
      <c r="EH18" s="455"/>
      <c r="EI18" s="455"/>
      <c r="EJ18" s="455"/>
      <c r="EK18" s="455"/>
      <c r="EL18" s="455"/>
      <c r="EM18" s="455"/>
      <c r="EN18" s="455"/>
      <c r="EO18" s="455"/>
      <c r="EP18" s="455"/>
      <c r="EQ18" s="455"/>
      <c r="ER18" s="455"/>
      <c r="ES18" s="455"/>
      <c r="ET18" s="455"/>
      <c r="EU18" s="455"/>
      <c r="EV18" s="455"/>
      <c r="EW18" s="455"/>
      <c r="EX18" s="455"/>
      <c r="EY18" s="455"/>
      <c r="EZ18" s="455"/>
      <c r="FA18" s="455"/>
      <c r="FB18" s="455"/>
      <c r="FC18" s="455"/>
      <c r="FD18" s="455"/>
      <c r="FE18" s="455"/>
      <c r="FF18" s="455"/>
      <c r="FG18" s="455"/>
      <c r="FH18" s="455"/>
      <c r="FI18" s="455"/>
      <c r="FJ18" s="455"/>
      <c r="FK18" s="455"/>
      <c r="FL18" s="455"/>
      <c r="FM18" s="455"/>
      <c r="FN18" s="455"/>
      <c r="FO18" s="455"/>
      <c r="FP18" s="455"/>
      <c r="FQ18" s="455"/>
      <c r="FR18" s="455"/>
      <c r="FS18" s="455"/>
      <c r="FT18" s="455"/>
      <c r="FU18" s="455"/>
      <c r="FV18" s="455"/>
      <c r="FW18" s="455"/>
      <c r="FX18" s="455"/>
      <c r="FY18" s="455"/>
      <c r="FZ18" s="455"/>
      <c r="GA18" s="455"/>
      <c r="GB18" s="455"/>
      <c r="GC18" s="455"/>
      <c r="GD18" s="455"/>
      <c r="GE18" s="455"/>
      <c r="GF18" s="455"/>
      <c r="GG18" s="455"/>
      <c r="GH18" s="455"/>
      <c r="GI18" s="455"/>
      <c r="GJ18" s="455"/>
      <c r="GK18" s="455"/>
      <c r="GL18" s="455"/>
      <c r="GM18" s="455"/>
      <c r="GN18" s="455"/>
      <c r="GO18" s="455"/>
      <c r="GP18" s="455"/>
      <c r="GQ18" s="455"/>
      <c r="GR18" s="455"/>
      <c r="GS18" s="455"/>
      <c r="GT18" s="455"/>
      <c r="GU18" s="455"/>
      <c r="GV18" s="455"/>
      <c r="GW18" s="455"/>
      <c r="GX18" s="455"/>
      <c r="GY18" s="455"/>
      <c r="GZ18" s="455"/>
      <c r="HA18" s="455"/>
      <c r="HB18" s="455"/>
      <c r="HC18" s="455"/>
      <c r="HD18" s="455"/>
      <c r="HE18" s="455"/>
      <c r="HF18" s="455"/>
      <c r="HG18" s="455"/>
      <c r="HH18" s="455"/>
      <c r="HI18" s="455"/>
      <c r="HJ18" s="455"/>
      <c r="HK18" s="455"/>
      <c r="HL18" s="455"/>
      <c r="HM18" s="455"/>
      <c r="HN18" s="455"/>
      <c r="HO18" s="455"/>
      <c r="HP18" s="455"/>
      <c r="HQ18" s="455"/>
      <c r="HR18" s="455"/>
      <c r="HS18" s="455"/>
      <c r="HT18" s="455"/>
      <c r="HU18" s="455"/>
      <c r="HV18" s="455"/>
      <c r="HW18" s="455"/>
      <c r="HX18" s="455"/>
      <c r="HY18" s="455"/>
      <c r="HZ18" s="455"/>
      <c r="IA18" s="455"/>
      <c r="IB18" s="455"/>
      <c r="IC18" s="455"/>
      <c r="ID18" s="455"/>
      <c r="IE18" s="455"/>
      <c r="IF18" s="455"/>
      <c r="IG18" s="455"/>
      <c r="IH18" s="455"/>
    </row>
    <row r="19" spans="1:242" s="417" customFormat="1" ht="15" customHeight="1" x14ac:dyDescent="0.25">
      <c r="A19" s="454"/>
      <c r="B19" s="400"/>
      <c r="C19" s="401"/>
      <c r="D19" s="402"/>
      <c r="E19" s="403"/>
      <c r="F19" s="404"/>
      <c r="G19" s="403"/>
      <c r="H19" s="401"/>
      <c r="I19" s="405"/>
      <c r="J19" s="406"/>
      <c r="K19" s="406"/>
      <c r="L19" s="407"/>
      <c r="M19" s="408"/>
      <c r="N19" s="455"/>
      <c r="O19" s="455"/>
      <c r="P19" s="455"/>
      <c r="Q19" s="455"/>
      <c r="R19" s="455"/>
      <c r="S19" s="455"/>
      <c r="T19" s="455"/>
      <c r="U19" s="455"/>
      <c r="V19" s="455"/>
      <c r="W19" s="455"/>
      <c r="X19" s="455"/>
      <c r="Y19" s="455"/>
      <c r="Z19" s="455"/>
      <c r="AA19" s="455"/>
      <c r="AB19" s="455"/>
      <c r="AC19" s="455"/>
      <c r="AD19" s="455"/>
      <c r="AE19" s="455"/>
      <c r="AF19" s="455"/>
      <c r="AG19" s="455"/>
      <c r="AH19" s="455"/>
      <c r="AI19" s="455"/>
      <c r="AJ19" s="455"/>
      <c r="AK19" s="455"/>
      <c r="AL19" s="455"/>
      <c r="AM19" s="455"/>
      <c r="AN19" s="455"/>
      <c r="AO19" s="455"/>
      <c r="AP19" s="455"/>
      <c r="AQ19" s="455"/>
      <c r="AR19" s="455"/>
      <c r="AS19" s="455"/>
      <c r="AT19" s="455"/>
      <c r="AU19" s="455"/>
      <c r="AV19" s="455"/>
      <c r="AW19" s="455"/>
      <c r="AX19" s="455"/>
      <c r="AY19" s="455"/>
      <c r="AZ19" s="455"/>
      <c r="BA19" s="455"/>
      <c r="BB19" s="455"/>
      <c r="BC19" s="455"/>
      <c r="BD19" s="455"/>
      <c r="BE19" s="455"/>
      <c r="BF19" s="455"/>
      <c r="BG19" s="455"/>
      <c r="BH19" s="455"/>
      <c r="BI19" s="455"/>
      <c r="BJ19" s="455"/>
      <c r="BK19" s="455"/>
      <c r="BL19" s="455"/>
      <c r="BM19" s="455"/>
      <c r="BN19" s="455"/>
      <c r="BO19" s="455"/>
      <c r="BP19" s="455"/>
      <c r="BQ19" s="455"/>
      <c r="BR19" s="455"/>
      <c r="BS19" s="455"/>
      <c r="BT19" s="455"/>
      <c r="BU19" s="455"/>
      <c r="BV19" s="455"/>
      <c r="BW19" s="455"/>
      <c r="BX19" s="455"/>
      <c r="BY19" s="455"/>
      <c r="BZ19" s="455"/>
      <c r="CA19" s="455"/>
      <c r="CB19" s="455"/>
      <c r="CC19" s="455"/>
      <c r="CD19" s="455"/>
      <c r="CE19" s="455"/>
      <c r="CF19" s="455"/>
      <c r="CG19" s="455"/>
      <c r="CH19" s="455"/>
      <c r="CI19" s="455"/>
      <c r="CJ19" s="455"/>
      <c r="CK19" s="455"/>
      <c r="CL19" s="455"/>
      <c r="CM19" s="455"/>
      <c r="CN19" s="455"/>
      <c r="CO19" s="455"/>
      <c r="CP19" s="455"/>
      <c r="CQ19" s="455"/>
      <c r="CR19" s="455"/>
      <c r="CS19" s="455"/>
      <c r="CT19" s="455"/>
      <c r="CU19" s="455"/>
      <c r="CV19" s="455"/>
      <c r="CW19" s="455"/>
      <c r="CX19" s="455"/>
      <c r="CY19" s="455"/>
      <c r="CZ19" s="455"/>
      <c r="DA19" s="455"/>
      <c r="DB19" s="455"/>
      <c r="DC19" s="455"/>
      <c r="DD19" s="455"/>
      <c r="DE19" s="455"/>
      <c r="DF19" s="455"/>
      <c r="DG19" s="455"/>
      <c r="DH19" s="455"/>
      <c r="DI19" s="455"/>
      <c r="DJ19" s="455"/>
      <c r="DK19" s="455"/>
      <c r="DL19" s="455"/>
      <c r="DM19" s="455"/>
      <c r="DN19" s="455"/>
      <c r="DO19" s="455"/>
      <c r="DP19" s="455"/>
      <c r="DQ19" s="455"/>
      <c r="DR19" s="455"/>
      <c r="DS19" s="455"/>
      <c r="DT19" s="455"/>
      <c r="DU19" s="455"/>
      <c r="DV19" s="455"/>
      <c r="DW19" s="455"/>
      <c r="DX19" s="455"/>
      <c r="DY19" s="455"/>
      <c r="DZ19" s="455"/>
      <c r="EA19" s="455"/>
      <c r="EB19" s="455"/>
      <c r="EC19" s="455"/>
      <c r="ED19" s="455"/>
      <c r="EE19" s="455"/>
      <c r="EF19" s="455"/>
      <c r="EG19" s="455"/>
      <c r="EH19" s="455"/>
      <c r="EI19" s="455"/>
      <c r="EJ19" s="455"/>
      <c r="EK19" s="455"/>
      <c r="EL19" s="455"/>
      <c r="EM19" s="455"/>
      <c r="EN19" s="455"/>
      <c r="EO19" s="455"/>
      <c r="EP19" s="455"/>
      <c r="EQ19" s="455"/>
      <c r="ER19" s="455"/>
      <c r="ES19" s="455"/>
      <c r="ET19" s="455"/>
      <c r="EU19" s="455"/>
      <c r="EV19" s="455"/>
      <c r="EW19" s="455"/>
      <c r="EX19" s="455"/>
      <c r="EY19" s="455"/>
      <c r="EZ19" s="455"/>
      <c r="FA19" s="455"/>
      <c r="FB19" s="455"/>
      <c r="FC19" s="455"/>
      <c r="FD19" s="455"/>
      <c r="FE19" s="455"/>
      <c r="FF19" s="455"/>
      <c r="FG19" s="455"/>
      <c r="FH19" s="455"/>
      <c r="FI19" s="455"/>
      <c r="FJ19" s="455"/>
      <c r="FK19" s="455"/>
      <c r="FL19" s="455"/>
      <c r="FM19" s="455"/>
      <c r="FN19" s="455"/>
      <c r="FO19" s="455"/>
      <c r="FP19" s="455"/>
      <c r="FQ19" s="455"/>
      <c r="FR19" s="455"/>
      <c r="FS19" s="455"/>
      <c r="FT19" s="455"/>
      <c r="FU19" s="455"/>
      <c r="FV19" s="455"/>
      <c r="FW19" s="455"/>
      <c r="FX19" s="455"/>
      <c r="FY19" s="455"/>
      <c r="FZ19" s="455"/>
      <c r="GA19" s="455"/>
      <c r="GB19" s="455"/>
      <c r="GC19" s="455"/>
      <c r="GD19" s="455"/>
      <c r="GE19" s="455"/>
      <c r="GF19" s="455"/>
      <c r="GG19" s="455"/>
      <c r="GH19" s="455"/>
      <c r="GI19" s="455"/>
      <c r="GJ19" s="455"/>
      <c r="GK19" s="455"/>
      <c r="GL19" s="455"/>
      <c r="GM19" s="455"/>
      <c r="GN19" s="455"/>
      <c r="GO19" s="455"/>
      <c r="GP19" s="455"/>
      <c r="GQ19" s="455"/>
      <c r="GR19" s="455"/>
      <c r="GS19" s="455"/>
      <c r="GT19" s="455"/>
      <c r="GU19" s="455"/>
      <c r="GV19" s="455"/>
      <c r="GW19" s="455"/>
      <c r="GX19" s="455"/>
      <c r="GY19" s="455"/>
      <c r="GZ19" s="455"/>
      <c r="HA19" s="455"/>
      <c r="HB19" s="455"/>
      <c r="HC19" s="455"/>
      <c r="HD19" s="455"/>
      <c r="HE19" s="455"/>
      <c r="HF19" s="455"/>
      <c r="HG19" s="455"/>
      <c r="HH19" s="455"/>
      <c r="HI19" s="455"/>
      <c r="HJ19" s="455"/>
      <c r="HK19" s="455"/>
      <c r="HL19" s="455"/>
      <c r="HM19" s="455"/>
      <c r="HN19" s="455"/>
      <c r="HO19" s="455"/>
      <c r="HP19" s="455"/>
      <c r="HQ19" s="455"/>
      <c r="HR19" s="455"/>
      <c r="HS19" s="455"/>
      <c r="HT19" s="455"/>
      <c r="HU19" s="455"/>
      <c r="HV19" s="455"/>
      <c r="HW19" s="455"/>
      <c r="HX19" s="455"/>
      <c r="HY19" s="455"/>
      <c r="HZ19" s="455"/>
      <c r="IA19" s="455"/>
      <c r="IB19" s="455"/>
      <c r="IC19" s="455"/>
      <c r="ID19" s="455"/>
      <c r="IE19" s="455"/>
      <c r="IF19" s="455"/>
      <c r="IG19" s="455"/>
      <c r="IH19" s="455"/>
    </row>
    <row r="20" spans="1:242" s="417" customFormat="1" ht="15" customHeight="1" x14ac:dyDescent="0.25">
      <c r="A20" s="454"/>
      <c r="B20" s="400"/>
      <c r="C20" s="401"/>
      <c r="D20" s="402"/>
      <c r="E20" s="403"/>
      <c r="F20" s="404"/>
      <c r="G20" s="403"/>
      <c r="H20" s="401"/>
      <c r="I20" s="405"/>
      <c r="J20" s="406"/>
      <c r="K20" s="406"/>
      <c r="L20" s="407"/>
      <c r="M20" s="408"/>
      <c r="N20" s="455"/>
      <c r="O20" s="455"/>
      <c r="P20" s="455"/>
      <c r="Q20" s="455"/>
      <c r="R20" s="455"/>
      <c r="S20" s="455"/>
      <c r="T20" s="455"/>
      <c r="U20" s="455"/>
      <c r="V20" s="455"/>
      <c r="W20" s="455"/>
      <c r="X20" s="455"/>
      <c r="Y20" s="455"/>
      <c r="Z20" s="455"/>
      <c r="AA20" s="455"/>
      <c r="AB20" s="455"/>
      <c r="AC20" s="455"/>
      <c r="AD20" s="455"/>
      <c r="AE20" s="455"/>
      <c r="AF20" s="455"/>
      <c r="AG20" s="455"/>
      <c r="AH20" s="455"/>
      <c r="AI20" s="455"/>
      <c r="AJ20" s="455"/>
      <c r="AK20" s="455"/>
      <c r="AL20" s="455"/>
      <c r="AM20" s="455"/>
      <c r="AN20" s="455"/>
      <c r="AO20" s="455"/>
      <c r="AP20" s="455"/>
      <c r="AQ20" s="455"/>
      <c r="AR20" s="455"/>
      <c r="AS20" s="455"/>
      <c r="AT20" s="455"/>
      <c r="AU20" s="455"/>
      <c r="AV20" s="455"/>
      <c r="AW20" s="455"/>
      <c r="AX20" s="455"/>
      <c r="AY20" s="455"/>
      <c r="AZ20" s="455"/>
      <c r="BA20" s="455"/>
      <c r="BB20" s="455"/>
      <c r="BC20" s="455"/>
      <c r="BD20" s="455"/>
      <c r="BE20" s="455"/>
      <c r="BF20" s="455"/>
      <c r="BG20" s="455"/>
      <c r="BH20" s="455"/>
      <c r="BI20" s="455"/>
      <c r="BJ20" s="455"/>
      <c r="BK20" s="455"/>
      <c r="BL20" s="455"/>
      <c r="BM20" s="455"/>
      <c r="BN20" s="455"/>
      <c r="BO20" s="455"/>
      <c r="BP20" s="455"/>
      <c r="BQ20" s="455"/>
      <c r="BR20" s="455"/>
      <c r="BS20" s="455"/>
      <c r="BT20" s="455"/>
      <c r="BU20" s="455"/>
      <c r="BV20" s="455"/>
      <c r="BW20" s="455"/>
      <c r="BX20" s="455"/>
      <c r="BY20" s="455"/>
      <c r="BZ20" s="455"/>
      <c r="CA20" s="455"/>
      <c r="CB20" s="455"/>
      <c r="CC20" s="455"/>
      <c r="CD20" s="455"/>
      <c r="CE20" s="455"/>
      <c r="CF20" s="455"/>
      <c r="CG20" s="455"/>
      <c r="CH20" s="455"/>
      <c r="CI20" s="455"/>
      <c r="CJ20" s="455"/>
      <c r="CK20" s="455"/>
      <c r="CL20" s="455"/>
      <c r="CM20" s="455"/>
      <c r="CN20" s="455"/>
      <c r="CO20" s="455"/>
      <c r="CP20" s="455"/>
      <c r="CQ20" s="455"/>
      <c r="CR20" s="455"/>
      <c r="CS20" s="455"/>
      <c r="CT20" s="455"/>
      <c r="CU20" s="455"/>
      <c r="CV20" s="455"/>
      <c r="CW20" s="455"/>
      <c r="CX20" s="455"/>
      <c r="CY20" s="455"/>
      <c r="CZ20" s="455"/>
      <c r="DA20" s="455"/>
      <c r="DB20" s="455"/>
      <c r="DC20" s="455"/>
      <c r="DD20" s="455"/>
      <c r="DE20" s="455"/>
      <c r="DF20" s="455"/>
      <c r="DG20" s="455"/>
      <c r="DH20" s="455"/>
      <c r="DI20" s="455"/>
      <c r="DJ20" s="455"/>
      <c r="DK20" s="455"/>
      <c r="DL20" s="455"/>
      <c r="DM20" s="455"/>
      <c r="DN20" s="455"/>
      <c r="DO20" s="455"/>
      <c r="DP20" s="455"/>
      <c r="DQ20" s="455"/>
      <c r="DR20" s="455"/>
      <c r="DS20" s="455"/>
      <c r="DT20" s="455"/>
      <c r="DU20" s="455"/>
      <c r="DV20" s="455"/>
      <c r="DW20" s="455"/>
      <c r="DX20" s="455"/>
      <c r="DY20" s="455"/>
      <c r="DZ20" s="455"/>
      <c r="EA20" s="455"/>
      <c r="EB20" s="455"/>
      <c r="EC20" s="455"/>
      <c r="ED20" s="455"/>
      <c r="EE20" s="455"/>
      <c r="EF20" s="455"/>
      <c r="EG20" s="455"/>
      <c r="EH20" s="455"/>
      <c r="EI20" s="455"/>
      <c r="EJ20" s="455"/>
      <c r="EK20" s="455"/>
      <c r="EL20" s="455"/>
      <c r="EM20" s="455"/>
      <c r="EN20" s="455"/>
      <c r="EO20" s="455"/>
      <c r="EP20" s="455"/>
      <c r="EQ20" s="455"/>
      <c r="ER20" s="455"/>
      <c r="ES20" s="455"/>
      <c r="ET20" s="455"/>
      <c r="EU20" s="455"/>
      <c r="EV20" s="455"/>
      <c r="EW20" s="455"/>
      <c r="EX20" s="455"/>
      <c r="EY20" s="455"/>
      <c r="EZ20" s="455"/>
      <c r="FA20" s="455"/>
      <c r="FB20" s="455"/>
      <c r="FC20" s="455"/>
      <c r="FD20" s="455"/>
      <c r="FE20" s="455"/>
      <c r="FF20" s="455"/>
      <c r="FG20" s="455"/>
      <c r="FH20" s="455"/>
      <c r="FI20" s="455"/>
      <c r="FJ20" s="455"/>
      <c r="FK20" s="455"/>
      <c r="FL20" s="455"/>
      <c r="FM20" s="455"/>
      <c r="FN20" s="455"/>
      <c r="FO20" s="455"/>
      <c r="FP20" s="455"/>
      <c r="FQ20" s="455"/>
      <c r="FR20" s="455"/>
      <c r="FS20" s="455"/>
      <c r="FT20" s="455"/>
      <c r="FU20" s="455"/>
      <c r="FV20" s="455"/>
      <c r="FW20" s="455"/>
      <c r="FX20" s="455"/>
      <c r="FY20" s="455"/>
      <c r="FZ20" s="455"/>
      <c r="GA20" s="455"/>
      <c r="GB20" s="455"/>
      <c r="GC20" s="455"/>
      <c r="GD20" s="455"/>
      <c r="GE20" s="455"/>
      <c r="GF20" s="455"/>
      <c r="GG20" s="455"/>
      <c r="GH20" s="455"/>
      <c r="GI20" s="455"/>
      <c r="GJ20" s="455"/>
      <c r="GK20" s="455"/>
      <c r="GL20" s="455"/>
      <c r="GM20" s="455"/>
      <c r="GN20" s="455"/>
      <c r="GO20" s="455"/>
      <c r="GP20" s="455"/>
      <c r="GQ20" s="455"/>
      <c r="GR20" s="455"/>
      <c r="GS20" s="455"/>
      <c r="GT20" s="455"/>
      <c r="GU20" s="455"/>
      <c r="GV20" s="455"/>
      <c r="GW20" s="455"/>
      <c r="GX20" s="455"/>
      <c r="GY20" s="455"/>
      <c r="GZ20" s="455"/>
      <c r="HA20" s="455"/>
      <c r="HB20" s="455"/>
      <c r="HC20" s="455"/>
      <c r="HD20" s="455"/>
      <c r="HE20" s="455"/>
      <c r="HF20" s="455"/>
      <c r="HG20" s="455"/>
      <c r="HH20" s="455"/>
      <c r="HI20" s="455"/>
      <c r="HJ20" s="455"/>
      <c r="HK20" s="455"/>
      <c r="HL20" s="455"/>
      <c r="HM20" s="455"/>
      <c r="HN20" s="455"/>
      <c r="HO20" s="455"/>
      <c r="HP20" s="455"/>
      <c r="HQ20" s="455"/>
      <c r="HR20" s="455"/>
      <c r="HS20" s="455"/>
      <c r="HT20" s="455"/>
      <c r="HU20" s="455"/>
      <c r="HV20" s="455"/>
      <c r="HW20" s="455"/>
      <c r="HX20" s="455"/>
      <c r="HY20" s="455"/>
      <c r="HZ20" s="455"/>
      <c r="IA20" s="455"/>
      <c r="IB20" s="455"/>
      <c r="IC20" s="455"/>
      <c r="ID20" s="455"/>
      <c r="IE20" s="455"/>
      <c r="IF20" s="455"/>
      <c r="IG20" s="455"/>
      <c r="IH20" s="455"/>
    </row>
    <row r="21" spans="1:242" s="417" customFormat="1" ht="15" customHeight="1" x14ac:dyDescent="0.25">
      <c r="A21" s="454"/>
      <c r="B21" s="400"/>
      <c r="C21" s="401"/>
      <c r="D21" s="402"/>
      <c r="E21" s="403"/>
      <c r="F21" s="404"/>
      <c r="G21" s="403"/>
      <c r="H21" s="401"/>
      <c r="I21" s="405"/>
      <c r="J21" s="406"/>
      <c r="K21" s="406"/>
      <c r="L21" s="407"/>
      <c r="M21" s="408"/>
      <c r="N21" s="455"/>
      <c r="O21" s="455"/>
      <c r="P21" s="455"/>
      <c r="Q21" s="455"/>
      <c r="R21" s="455"/>
      <c r="S21" s="455"/>
      <c r="T21" s="455"/>
      <c r="U21" s="455"/>
      <c r="V21" s="455"/>
      <c r="W21" s="455"/>
      <c r="X21" s="455"/>
      <c r="Y21" s="455"/>
      <c r="Z21" s="455"/>
      <c r="AA21" s="455"/>
      <c r="AB21" s="455"/>
      <c r="AC21" s="455"/>
      <c r="AD21" s="455"/>
      <c r="AE21" s="455"/>
      <c r="AF21" s="455"/>
      <c r="AG21" s="455"/>
      <c r="AH21" s="455"/>
      <c r="AI21" s="455"/>
      <c r="AJ21" s="455"/>
      <c r="AK21" s="455"/>
      <c r="AL21" s="455"/>
      <c r="AM21" s="455"/>
      <c r="AN21" s="455"/>
      <c r="AO21" s="455"/>
      <c r="AP21" s="455"/>
      <c r="AQ21" s="455"/>
      <c r="AR21" s="455"/>
      <c r="AS21" s="455"/>
      <c r="AT21" s="455"/>
      <c r="AU21" s="455"/>
      <c r="AV21" s="455"/>
      <c r="AW21" s="455"/>
      <c r="AX21" s="455"/>
      <c r="AY21" s="455"/>
      <c r="AZ21" s="455"/>
      <c r="BA21" s="455"/>
      <c r="BB21" s="455"/>
      <c r="BC21" s="455"/>
      <c r="BD21" s="455"/>
      <c r="BE21" s="455"/>
      <c r="BF21" s="455"/>
      <c r="BG21" s="455"/>
      <c r="BH21" s="455"/>
      <c r="BI21" s="455"/>
      <c r="BJ21" s="455"/>
      <c r="BK21" s="455"/>
      <c r="BL21" s="455"/>
      <c r="BM21" s="455"/>
      <c r="BN21" s="455"/>
      <c r="BO21" s="455"/>
      <c r="BP21" s="455"/>
      <c r="BQ21" s="455"/>
      <c r="BR21" s="455"/>
      <c r="BS21" s="455"/>
      <c r="BT21" s="455"/>
      <c r="BU21" s="455"/>
      <c r="BV21" s="455"/>
      <c r="BW21" s="455"/>
      <c r="BX21" s="455"/>
      <c r="BY21" s="455"/>
      <c r="BZ21" s="455"/>
      <c r="CA21" s="455"/>
      <c r="CB21" s="455"/>
      <c r="CC21" s="455"/>
      <c r="CD21" s="455"/>
      <c r="CE21" s="455"/>
      <c r="CF21" s="455"/>
      <c r="CG21" s="455"/>
      <c r="CH21" s="455"/>
      <c r="CI21" s="455"/>
      <c r="CJ21" s="455"/>
      <c r="CK21" s="455"/>
      <c r="CL21" s="455"/>
      <c r="CM21" s="455"/>
      <c r="CN21" s="455"/>
      <c r="CO21" s="455"/>
      <c r="CP21" s="455"/>
      <c r="CQ21" s="455"/>
      <c r="CR21" s="455"/>
      <c r="CS21" s="455"/>
      <c r="CT21" s="455"/>
      <c r="CU21" s="455"/>
      <c r="CV21" s="455"/>
      <c r="CW21" s="455"/>
      <c r="CX21" s="455"/>
      <c r="CY21" s="455"/>
      <c r="CZ21" s="455"/>
      <c r="DA21" s="455"/>
      <c r="DB21" s="455"/>
      <c r="DC21" s="455"/>
      <c r="DD21" s="455"/>
      <c r="DE21" s="455"/>
      <c r="DF21" s="455"/>
      <c r="DG21" s="455"/>
      <c r="DH21" s="455"/>
      <c r="DI21" s="455"/>
      <c r="DJ21" s="455"/>
      <c r="DK21" s="455"/>
      <c r="DL21" s="455"/>
      <c r="DM21" s="455"/>
      <c r="DN21" s="455"/>
      <c r="DO21" s="455"/>
      <c r="DP21" s="455"/>
      <c r="DQ21" s="455"/>
      <c r="DR21" s="455"/>
      <c r="DS21" s="455"/>
      <c r="DT21" s="455"/>
      <c r="DU21" s="455"/>
      <c r="DV21" s="455"/>
      <c r="DW21" s="455"/>
      <c r="DX21" s="455"/>
      <c r="DY21" s="455"/>
      <c r="DZ21" s="455"/>
      <c r="EA21" s="455"/>
      <c r="EB21" s="455"/>
      <c r="EC21" s="455"/>
      <c r="ED21" s="455"/>
      <c r="EE21" s="455"/>
      <c r="EF21" s="455"/>
      <c r="EG21" s="455"/>
      <c r="EH21" s="455"/>
      <c r="EI21" s="455"/>
      <c r="EJ21" s="455"/>
      <c r="EK21" s="455"/>
      <c r="EL21" s="455"/>
      <c r="EM21" s="455"/>
      <c r="EN21" s="455"/>
      <c r="EO21" s="455"/>
      <c r="EP21" s="455"/>
      <c r="EQ21" s="455"/>
      <c r="ER21" s="455"/>
      <c r="ES21" s="455"/>
      <c r="ET21" s="455"/>
      <c r="EU21" s="455"/>
      <c r="EV21" s="455"/>
      <c r="EW21" s="455"/>
      <c r="EX21" s="455"/>
      <c r="EY21" s="455"/>
      <c r="EZ21" s="455"/>
      <c r="FA21" s="455"/>
      <c r="FB21" s="455"/>
      <c r="FC21" s="455"/>
      <c r="FD21" s="455"/>
      <c r="FE21" s="455"/>
      <c r="FF21" s="455"/>
      <c r="FG21" s="455"/>
      <c r="FH21" s="455"/>
      <c r="FI21" s="455"/>
      <c r="FJ21" s="455"/>
      <c r="FK21" s="455"/>
      <c r="FL21" s="455"/>
      <c r="FM21" s="455"/>
      <c r="FN21" s="455"/>
      <c r="FO21" s="455"/>
      <c r="FP21" s="455"/>
      <c r="FQ21" s="455"/>
      <c r="FR21" s="455"/>
      <c r="FS21" s="455"/>
      <c r="FT21" s="455"/>
      <c r="FU21" s="455"/>
      <c r="FV21" s="455"/>
      <c r="FW21" s="455"/>
      <c r="FX21" s="455"/>
      <c r="FY21" s="455"/>
      <c r="FZ21" s="455"/>
      <c r="GA21" s="455"/>
      <c r="GB21" s="455"/>
      <c r="GC21" s="455"/>
      <c r="GD21" s="455"/>
      <c r="GE21" s="455"/>
      <c r="GF21" s="455"/>
      <c r="GG21" s="455"/>
      <c r="GH21" s="455"/>
      <c r="GI21" s="455"/>
      <c r="GJ21" s="455"/>
      <c r="GK21" s="455"/>
      <c r="GL21" s="455"/>
      <c r="GM21" s="455"/>
      <c r="GN21" s="455"/>
      <c r="GO21" s="455"/>
      <c r="GP21" s="455"/>
      <c r="GQ21" s="455"/>
      <c r="GR21" s="455"/>
      <c r="GS21" s="455"/>
      <c r="GT21" s="455"/>
      <c r="GU21" s="455"/>
      <c r="GV21" s="455"/>
      <c r="GW21" s="455"/>
      <c r="GX21" s="455"/>
      <c r="GY21" s="455"/>
      <c r="GZ21" s="455"/>
      <c r="HA21" s="455"/>
      <c r="HB21" s="455"/>
      <c r="HC21" s="455"/>
      <c r="HD21" s="455"/>
      <c r="HE21" s="455"/>
      <c r="HF21" s="455"/>
      <c r="HG21" s="455"/>
      <c r="HH21" s="455"/>
      <c r="HI21" s="455"/>
      <c r="HJ21" s="455"/>
      <c r="HK21" s="455"/>
      <c r="HL21" s="455"/>
      <c r="HM21" s="455"/>
      <c r="HN21" s="455"/>
      <c r="HO21" s="455"/>
      <c r="HP21" s="455"/>
      <c r="HQ21" s="455"/>
      <c r="HR21" s="455"/>
      <c r="HS21" s="455"/>
      <c r="HT21" s="455"/>
      <c r="HU21" s="455"/>
      <c r="HV21" s="455"/>
      <c r="HW21" s="455"/>
      <c r="HX21" s="455"/>
      <c r="HY21" s="455"/>
      <c r="HZ21" s="455"/>
      <c r="IA21" s="455"/>
      <c r="IB21" s="455"/>
      <c r="IC21" s="455"/>
      <c r="ID21" s="455"/>
      <c r="IE21" s="455"/>
      <c r="IF21" s="455"/>
      <c r="IG21" s="455"/>
      <c r="IH21" s="455"/>
    </row>
    <row r="22" spans="1:242" s="417" customFormat="1" ht="15" customHeight="1" x14ac:dyDescent="0.25">
      <c r="A22" s="454"/>
      <c r="B22" s="400"/>
      <c r="C22" s="401"/>
      <c r="D22" s="402"/>
      <c r="E22" s="403"/>
      <c r="F22" s="404"/>
      <c r="G22" s="403"/>
      <c r="H22" s="401"/>
      <c r="I22" s="405"/>
      <c r="J22" s="406"/>
      <c r="K22" s="406"/>
      <c r="L22" s="407"/>
      <c r="M22" s="408"/>
      <c r="N22" s="455"/>
      <c r="O22" s="455"/>
      <c r="P22" s="455"/>
      <c r="Q22" s="455"/>
      <c r="R22" s="455"/>
      <c r="S22" s="455"/>
      <c r="T22" s="455"/>
      <c r="U22" s="455"/>
      <c r="V22" s="455"/>
      <c r="W22" s="455"/>
      <c r="X22" s="455"/>
      <c r="Y22" s="455"/>
      <c r="Z22" s="455"/>
      <c r="AA22" s="455"/>
      <c r="AB22" s="455"/>
      <c r="AC22" s="455"/>
      <c r="AD22" s="455"/>
      <c r="AE22" s="455"/>
      <c r="AF22" s="455"/>
      <c r="AG22" s="455"/>
      <c r="AH22" s="455"/>
      <c r="AI22" s="455"/>
      <c r="AJ22" s="455"/>
      <c r="AK22" s="455"/>
      <c r="AL22" s="455"/>
      <c r="AM22" s="455"/>
      <c r="AN22" s="455"/>
      <c r="AO22" s="455"/>
      <c r="AP22" s="455"/>
      <c r="AQ22" s="455"/>
      <c r="AR22" s="455"/>
      <c r="AS22" s="455"/>
      <c r="AT22" s="455"/>
      <c r="AU22" s="455"/>
      <c r="AV22" s="455"/>
      <c r="AW22" s="455"/>
      <c r="AX22" s="455"/>
      <c r="AY22" s="455"/>
      <c r="AZ22" s="455"/>
      <c r="BA22" s="455"/>
      <c r="BB22" s="455"/>
      <c r="BC22" s="455"/>
      <c r="BD22" s="455"/>
      <c r="BE22" s="455"/>
      <c r="BF22" s="455"/>
      <c r="BG22" s="455"/>
      <c r="BH22" s="455"/>
      <c r="BI22" s="455"/>
      <c r="BJ22" s="455"/>
      <c r="BK22" s="455"/>
      <c r="BL22" s="455"/>
      <c r="BM22" s="455"/>
      <c r="BN22" s="455"/>
      <c r="BO22" s="455"/>
      <c r="BP22" s="455"/>
      <c r="BQ22" s="455"/>
      <c r="BR22" s="455"/>
      <c r="BS22" s="455"/>
      <c r="BT22" s="455"/>
      <c r="BU22" s="455"/>
      <c r="BV22" s="455"/>
      <c r="BW22" s="455"/>
      <c r="BX22" s="455"/>
      <c r="BY22" s="455"/>
      <c r="BZ22" s="455"/>
      <c r="CA22" s="455"/>
      <c r="CB22" s="455"/>
      <c r="CC22" s="455"/>
      <c r="CD22" s="455"/>
      <c r="CE22" s="455"/>
      <c r="CF22" s="455"/>
      <c r="CG22" s="455"/>
      <c r="CH22" s="455"/>
      <c r="CI22" s="455"/>
      <c r="CJ22" s="455"/>
      <c r="CK22" s="455"/>
      <c r="CL22" s="455"/>
      <c r="CM22" s="455"/>
      <c r="CN22" s="455"/>
      <c r="CO22" s="455"/>
      <c r="CP22" s="455"/>
      <c r="CQ22" s="455"/>
      <c r="CR22" s="455"/>
      <c r="CS22" s="455"/>
      <c r="CT22" s="455"/>
      <c r="CU22" s="455"/>
      <c r="CV22" s="455"/>
      <c r="CW22" s="455"/>
      <c r="CX22" s="455"/>
      <c r="CY22" s="455"/>
      <c r="CZ22" s="455"/>
      <c r="DA22" s="455"/>
      <c r="DB22" s="455"/>
      <c r="DC22" s="455"/>
      <c r="DD22" s="455"/>
      <c r="DE22" s="455"/>
      <c r="DF22" s="455"/>
      <c r="DG22" s="455"/>
      <c r="DH22" s="455"/>
      <c r="DI22" s="455"/>
      <c r="DJ22" s="455"/>
      <c r="DK22" s="455"/>
      <c r="DL22" s="455"/>
      <c r="DM22" s="455"/>
      <c r="DN22" s="455"/>
      <c r="DO22" s="455"/>
      <c r="DP22" s="455"/>
      <c r="DQ22" s="455"/>
      <c r="DR22" s="455"/>
      <c r="DS22" s="455"/>
      <c r="DT22" s="455"/>
      <c r="DU22" s="455"/>
      <c r="DV22" s="455"/>
      <c r="DW22" s="455"/>
      <c r="DX22" s="455"/>
      <c r="DY22" s="455"/>
      <c r="DZ22" s="455"/>
      <c r="EA22" s="455"/>
      <c r="EB22" s="455"/>
      <c r="EC22" s="455"/>
      <c r="ED22" s="455"/>
      <c r="EE22" s="455"/>
      <c r="EF22" s="455"/>
      <c r="EG22" s="455"/>
      <c r="EH22" s="455"/>
      <c r="EI22" s="455"/>
      <c r="EJ22" s="455"/>
      <c r="EK22" s="455"/>
      <c r="EL22" s="455"/>
      <c r="EM22" s="455"/>
      <c r="EN22" s="455"/>
      <c r="EO22" s="455"/>
      <c r="EP22" s="455"/>
      <c r="EQ22" s="455"/>
      <c r="ER22" s="455"/>
      <c r="ES22" s="455"/>
      <c r="ET22" s="455"/>
      <c r="EU22" s="455"/>
      <c r="EV22" s="455"/>
      <c r="EW22" s="455"/>
      <c r="EX22" s="455"/>
      <c r="EY22" s="455"/>
      <c r="EZ22" s="455"/>
      <c r="FA22" s="455"/>
      <c r="FB22" s="455"/>
      <c r="FC22" s="455"/>
      <c r="FD22" s="455"/>
      <c r="FE22" s="455"/>
      <c r="FF22" s="455"/>
      <c r="FG22" s="455"/>
      <c r="FH22" s="455"/>
      <c r="FI22" s="455"/>
      <c r="FJ22" s="455"/>
      <c r="FK22" s="455"/>
      <c r="FL22" s="455"/>
      <c r="FM22" s="455"/>
      <c r="FN22" s="455"/>
      <c r="FO22" s="455"/>
      <c r="FP22" s="455"/>
      <c r="FQ22" s="455"/>
      <c r="FR22" s="455"/>
      <c r="FS22" s="455"/>
      <c r="FT22" s="455"/>
      <c r="FU22" s="455"/>
      <c r="FV22" s="455"/>
      <c r="FW22" s="455"/>
      <c r="FX22" s="455"/>
      <c r="FY22" s="455"/>
      <c r="FZ22" s="455"/>
      <c r="GA22" s="455"/>
      <c r="GB22" s="455"/>
      <c r="GC22" s="455"/>
      <c r="GD22" s="455"/>
      <c r="GE22" s="455"/>
      <c r="GF22" s="455"/>
      <c r="GG22" s="455"/>
      <c r="GH22" s="455"/>
      <c r="GI22" s="455"/>
      <c r="GJ22" s="455"/>
      <c r="GK22" s="455"/>
      <c r="GL22" s="455"/>
      <c r="GM22" s="455"/>
      <c r="GN22" s="455"/>
      <c r="GO22" s="455"/>
      <c r="GP22" s="455"/>
      <c r="GQ22" s="455"/>
      <c r="GR22" s="455"/>
      <c r="GS22" s="455"/>
      <c r="GT22" s="455"/>
      <c r="GU22" s="455"/>
      <c r="GV22" s="455"/>
      <c r="GW22" s="455"/>
      <c r="GX22" s="455"/>
      <c r="GY22" s="455"/>
      <c r="GZ22" s="455"/>
      <c r="HA22" s="455"/>
      <c r="HB22" s="455"/>
      <c r="HC22" s="455"/>
      <c r="HD22" s="455"/>
      <c r="HE22" s="455"/>
      <c r="HF22" s="455"/>
      <c r="HG22" s="455"/>
      <c r="HH22" s="455"/>
      <c r="HI22" s="455"/>
      <c r="HJ22" s="455"/>
      <c r="HK22" s="455"/>
      <c r="HL22" s="455"/>
      <c r="HM22" s="455"/>
      <c r="HN22" s="455"/>
      <c r="HO22" s="455"/>
      <c r="HP22" s="455"/>
      <c r="HQ22" s="455"/>
      <c r="HR22" s="455"/>
      <c r="HS22" s="455"/>
      <c r="HT22" s="455"/>
      <c r="HU22" s="455"/>
      <c r="HV22" s="455"/>
      <c r="HW22" s="455"/>
      <c r="HX22" s="455"/>
      <c r="HY22" s="455"/>
      <c r="HZ22" s="455"/>
      <c r="IA22" s="455"/>
      <c r="IB22" s="455"/>
      <c r="IC22" s="455"/>
      <c r="ID22" s="455"/>
      <c r="IE22" s="455"/>
      <c r="IF22" s="455"/>
      <c r="IG22" s="455"/>
      <c r="IH22" s="455"/>
    </row>
    <row r="23" spans="1:242" s="417" customFormat="1" x14ac:dyDescent="0.25">
      <c r="B23" s="409"/>
      <c r="C23" s="410"/>
      <c r="D23" s="411"/>
      <c r="E23" s="410"/>
      <c r="F23" s="412"/>
      <c r="G23" s="413"/>
      <c r="H23" s="348"/>
      <c r="I23" s="414"/>
      <c r="J23" s="346"/>
      <c r="K23" s="346"/>
      <c r="L23" s="415"/>
      <c r="M23" s="416"/>
    </row>
    <row r="24" spans="1:242" x14ac:dyDescent="0.25">
      <c r="B24" s="64" t="s">
        <v>176</v>
      </c>
      <c r="C24" s="168"/>
      <c r="D24" s="471">
        <f>COUNTA(Tabla14[Columna1])</f>
        <v>0</v>
      </c>
      <c r="E24" s="36"/>
      <c r="F24" s="36"/>
      <c r="G24" s="36"/>
      <c r="H24" s="36"/>
      <c r="L24" s="83" t="s">
        <v>177</v>
      </c>
      <c r="M24" s="482">
        <f>SUM(Tabla14[[#All],[Percepciones pagadas dentro del periodo reportado]])</f>
        <v>0</v>
      </c>
    </row>
    <row r="25" spans="1:242" x14ac:dyDescent="0.25">
      <c r="B25" s="169"/>
      <c r="C25" s="36"/>
      <c r="D25" s="36"/>
      <c r="E25" s="36"/>
      <c r="F25" s="36"/>
      <c r="G25" s="36"/>
      <c r="H25" s="36"/>
      <c r="I25" s="168"/>
      <c r="J25" s="36"/>
      <c r="K25" s="36"/>
      <c r="L25" s="36"/>
      <c r="M25" s="37"/>
    </row>
    <row r="26" spans="1:242" x14ac:dyDescent="0.25">
      <c r="B26" s="169"/>
      <c r="C26" s="36"/>
      <c r="D26" s="36"/>
      <c r="E26" s="36"/>
      <c r="F26" s="36"/>
      <c r="G26" s="36"/>
      <c r="H26" s="36"/>
      <c r="I26" s="168"/>
      <c r="J26" s="36"/>
      <c r="K26" s="36"/>
      <c r="L26" s="36"/>
      <c r="M26" s="37"/>
    </row>
    <row r="27" spans="1:242" x14ac:dyDescent="0.25">
      <c r="B27" s="33"/>
      <c r="C27" s="34"/>
      <c r="E27" s="34"/>
      <c r="F27" s="34"/>
      <c r="G27" s="34"/>
      <c r="H27" s="34"/>
      <c r="J27" s="29" t="s">
        <v>178</v>
      </c>
      <c r="L27" s="483">
        <f>M24</f>
        <v>0</v>
      </c>
      <c r="M27" s="37"/>
    </row>
    <row r="28" spans="1:242" x14ac:dyDescent="0.25">
      <c r="B28" s="38"/>
      <c r="C28" s="39"/>
      <c r="D28" s="39"/>
      <c r="E28" s="39"/>
      <c r="F28" s="39"/>
      <c r="G28" s="39"/>
      <c r="H28" s="39"/>
      <c r="I28" s="39"/>
      <c r="J28" s="39"/>
      <c r="K28" s="39"/>
      <c r="L28" s="39"/>
      <c r="M28" s="41"/>
    </row>
    <row r="29" spans="1:242" x14ac:dyDescent="0.25">
      <c r="B29" s="42" t="s">
        <v>155</v>
      </c>
      <c r="C29" s="44"/>
      <c r="D29" s="44"/>
      <c r="E29" s="145"/>
      <c r="F29" s="44"/>
      <c r="G29" s="44"/>
      <c r="H29" s="44"/>
      <c r="I29" s="44"/>
      <c r="J29" s="44"/>
      <c r="K29" s="44"/>
      <c r="L29" s="44"/>
      <c r="M29" s="44"/>
    </row>
    <row r="30" spans="1:242" x14ac:dyDescent="0.25"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</row>
    <row r="31" spans="1:242" x14ac:dyDescent="0.25">
      <c r="B31" s="303"/>
      <c r="C31" s="304"/>
      <c r="D31" s="305"/>
    </row>
    <row r="32" spans="1:242" x14ac:dyDescent="0.25">
      <c r="B32" s="503" t="str">
        <f>'II D) 4 A'!B27:D27</f>
        <v>Héctor Alejandro González López</v>
      </c>
      <c r="C32" s="504"/>
      <c r="D32" s="505"/>
    </row>
    <row r="33" spans="2:4" x14ac:dyDescent="0.25">
      <c r="B33" s="506" t="s">
        <v>37</v>
      </c>
      <c r="C33" s="507"/>
      <c r="D33" s="508"/>
    </row>
    <row r="34" spans="2:4" x14ac:dyDescent="0.25">
      <c r="B34" s="295"/>
      <c r="C34" s="296"/>
      <c r="D34" s="297"/>
    </row>
    <row r="35" spans="2:4" x14ac:dyDescent="0.25">
      <c r="B35" s="503" t="str">
        <f>'II D) 4 A'!B30:D30</f>
        <v>Unidad de Enlace PEF / CONAC</v>
      </c>
      <c r="C35" s="504"/>
      <c r="D35" s="505"/>
    </row>
    <row r="36" spans="2:4" x14ac:dyDescent="0.25">
      <c r="B36" s="506" t="s">
        <v>38</v>
      </c>
      <c r="C36" s="507"/>
      <c r="D36" s="508"/>
    </row>
    <row r="37" spans="2:4" x14ac:dyDescent="0.25">
      <c r="B37" s="295"/>
      <c r="C37" s="296"/>
      <c r="D37" s="297"/>
    </row>
    <row r="38" spans="2:4" x14ac:dyDescent="0.25">
      <c r="B38" s="503"/>
      <c r="C38" s="504"/>
      <c r="D38" s="505"/>
    </row>
    <row r="39" spans="2:4" x14ac:dyDescent="0.25">
      <c r="B39" s="506" t="s">
        <v>39</v>
      </c>
      <c r="C39" s="507"/>
      <c r="D39" s="508"/>
    </row>
    <row r="40" spans="2:4" x14ac:dyDescent="0.25">
      <c r="B40" s="295"/>
      <c r="C40" s="296"/>
      <c r="D40" s="297"/>
    </row>
    <row r="41" spans="2:4" x14ac:dyDescent="0.25">
      <c r="B41" s="509" t="str">
        <f>'II D) 4 A'!B36:D36</f>
        <v>Guadalupe, Zac. 7/oct/2021</v>
      </c>
      <c r="C41" s="524"/>
      <c r="D41" s="525"/>
    </row>
    <row r="42" spans="2:4" x14ac:dyDescent="0.25">
      <c r="B42" s="506" t="s">
        <v>353</v>
      </c>
      <c r="C42" s="507"/>
      <c r="D42" s="508"/>
    </row>
    <row r="43" spans="2:4" x14ac:dyDescent="0.25">
      <c r="B43" s="298"/>
      <c r="C43" s="299"/>
      <c r="D43" s="300"/>
    </row>
    <row r="44" spans="2:4" x14ac:dyDescent="0.25">
      <c r="B44" s="417"/>
      <c r="C44" s="417"/>
      <c r="D44" s="417"/>
    </row>
  </sheetData>
  <sheetProtection algorithmName="SHA-512" hashValue="U7JUapsj8q3oU1TqU14MIeaX+gfGq3fgWs3pAuqq3zT/Vhw2HfiGUQ7Iw+sLfgTKWSjjbx8L1sVlibpoYIp8VA==" saltValue="Jc2WvHkTtgz6upEjBLiMGQ==" spinCount="100000" sheet="1" insertRows="0" deleteRows="0" autoFilter="0"/>
  <mergeCells count="19">
    <mergeCell ref="B8:G8"/>
    <mergeCell ref="B41:D41"/>
    <mergeCell ref="B42:D42"/>
    <mergeCell ref="B32:D32"/>
    <mergeCell ref="B33:D33"/>
    <mergeCell ref="B35:D35"/>
    <mergeCell ref="B36:D36"/>
    <mergeCell ref="B38:D38"/>
    <mergeCell ref="B39:D39"/>
    <mergeCell ref="J11:K11"/>
    <mergeCell ref="L11:L12"/>
    <mergeCell ref="M11:M12"/>
    <mergeCell ref="B11:B12"/>
    <mergeCell ref="C11:C12"/>
    <mergeCell ref="D11:D12"/>
    <mergeCell ref="E11:E12"/>
    <mergeCell ref="F11:F12"/>
    <mergeCell ref="G11:G12"/>
    <mergeCell ref="H11:I11"/>
  </mergeCells>
  <dataValidations disablePrompts="1" count="1">
    <dataValidation allowBlank="1" showInputMessage="1" showErrorMessage="1" sqref="B8:G8" xr:uid="{00000000-0002-0000-0900-000000000000}"/>
  </dataValidations>
  <pageMargins left="1.0236220472440944" right="0.62992125984251968" top="0.74803149606299213" bottom="0.74803149606299213" header="0.31496062992125984" footer="0.31496062992125984"/>
  <pageSetup paperSize="5" scale="55" orientation="landscape" r:id="rId1"/>
  <headerFooter>
    <oddFooter xml:space="preserve">&amp;L
</oddFooter>
  </headerFooter>
  <ignoredErrors>
    <ignoredError sqref="B8" unlockedFormula="1"/>
  </ignoredErrors>
  <drawing r:id="rId2"/>
  <legacyDrawingHF r:id="rId3"/>
  <tableParts count="1">
    <tablePart r:id="rId4"/>
  </tableParts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 promptTitle="Fondo" prompt="Elija un Fondo" xr:uid="{00000000-0002-0000-0900-000001000000}">
          <x14:formula1>
            <xm:f>Listas!$B$5:$B$6</xm:f>
          </x14:formula1>
          <xm:sqref>N8:P8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B1:S66"/>
  <sheetViews>
    <sheetView showGridLines="0" zoomScale="70" zoomScaleNormal="70" workbookViewId="0">
      <pane ySplit="12" topLeftCell="A13" activePane="bottomLeft" state="frozen"/>
      <selection activeCell="G34" sqref="G34"/>
      <selection pane="bottomLeft" activeCell="B65" sqref="B65:E65"/>
    </sheetView>
  </sheetViews>
  <sheetFormatPr baseColWidth="10" defaultRowHeight="15" x14ac:dyDescent="0.25"/>
  <cols>
    <col min="1" max="1" width="3.7109375" customWidth="1"/>
    <col min="2" max="2" width="11.28515625" customWidth="1"/>
    <col min="3" max="3" width="12.140625" customWidth="1"/>
    <col min="4" max="4" width="11.5703125" customWidth="1"/>
    <col min="5" max="5" width="56.42578125" customWidth="1"/>
    <col min="6" max="6" width="19.140625" customWidth="1"/>
    <col min="7" max="7" width="14.7109375" customWidth="1"/>
    <col min="8" max="9" width="10.42578125" customWidth="1"/>
    <col min="10" max="10" width="37.140625" customWidth="1"/>
    <col min="11" max="13" width="12.85546875" customWidth="1"/>
    <col min="14" max="16" width="20.7109375" customWidth="1"/>
    <col min="17" max="18" width="14.140625" customWidth="1"/>
    <col min="19" max="19" width="23.140625" customWidth="1"/>
    <col min="255" max="255" width="3.7109375" customWidth="1"/>
  </cols>
  <sheetData>
    <row r="1" spans="2:19" ht="15" customHeight="1" x14ac:dyDescent="0.25"/>
    <row r="2" spans="2:19" ht="15" customHeight="1" x14ac:dyDescent="0.25"/>
    <row r="3" spans="2:19" ht="15" customHeight="1" x14ac:dyDescent="0.25"/>
    <row r="4" spans="2:19" ht="15" customHeight="1" x14ac:dyDescent="0.25"/>
    <row r="5" spans="2:19" ht="15" customHeight="1" x14ac:dyDescent="0.25"/>
    <row r="6" spans="2:19" ht="15" customHeight="1" x14ac:dyDescent="0.25"/>
    <row r="7" spans="2:19" ht="18.75" x14ac:dyDescent="0.3">
      <c r="B7" s="12" t="s">
        <v>179</v>
      </c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531" t="str">
        <f>'Caratula Resumen'!E16</f>
        <v xml:space="preserve"> ZACATECAS </v>
      </c>
      <c r="Q7" s="531"/>
      <c r="R7" s="531"/>
      <c r="S7" s="419"/>
    </row>
    <row r="8" spans="2:19" ht="18.75" x14ac:dyDescent="0.3">
      <c r="B8" s="518" t="str">
        <f>'Caratula Resumen'!E17</f>
        <v>Fondo de Aportaciones para la Educación Tecnológica y de Adultos/Colegio Nacional de Educación Profesional Técnica (FAETA/CONALEP)</v>
      </c>
      <c r="C8" s="519"/>
      <c r="D8" s="519"/>
      <c r="E8" s="519"/>
      <c r="F8" s="519"/>
      <c r="G8" s="519"/>
      <c r="H8" s="519"/>
      <c r="I8" s="519"/>
      <c r="J8" s="519"/>
      <c r="K8" s="351"/>
      <c r="L8" s="351"/>
      <c r="M8" s="351"/>
      <c r="N8" s="351"/>
      <c r="O8" s="351"/>
      <c r="P8" s="530" t="s">
        <v>351</v>
      </c>
      <c r="Q8" s="530"/>
      <c r="R8" s="530"/>
      <c r="S8" s="285"/>
    </row>
    <row r="9" spans="2:19" x14ac:dyDescent="0.25">
      <c r="B9" s="18"/>
      <c r="C9" s="19"/>
      <c r="D9" s="19"/>
      <c r="E9" s="19"/>
      <c r="F9" s="19"/>
      <c r="G9" s="19"/>
      <c r="H9" s="19"/>
      <c r="I9" s="19"/>
      <c r="J9" s="19"/>
      <c r="K9" s="19"/>
      <c r="L9" s="19"/>
      <c r="M9" s="19"/>
      <c r="N9" s="19"/>
      <c r="O9" s="19"/>
      <c r="P9" s="19"/>
      <c r="Q9" s="19"/>
      <c r="R9" s="19"/>
      <c r="S9" s="377"/>
    </row>
    <row r="10" spans="2:19" ht="5.0999999999999996" customHeight="1" x14ac:dyDescent="0.25"/>
    <row r="11" spans="2:19" ht="22.5" customHeight="1" x14ac:dyDescent="0.25">
      <c r="B11" s="579" t="s">
        <v>180</v>
      </c>
      <c r="C11" s="579" t="s">
        <v>181</v>
      </c>
      <c r="D11" s="579" t="s">
        <v>182</v>
      </c>
      <c r="E11" s="579" t="s">
        <v>183</v>
      </c>
      <c r="F11" s="578" t="s">
        <v>184</v>
      </c>
      <c r="G11" s="578" t="s">
        <v>57</v>
      </c>
      <c r="H11" s="580" t="s">
        <v>185</v>
      </c>
      <c r="I11" s="580"/>
      <c r="J11" s="580"/>
      <c r="K11" s="578" t="s">
        <v>151</v>
      </c>
      <c r="L11" s="578" t="s">
        <v>186</v>
      </c>
      <c r="M11" s="578" t="s">
        <v>187</v>
      </c>
      <c r="N11" s="578" t="s">
        <v>188</v>
      </c>
      <c r="O11" s="578" t="s">
        <v>189</v>
      </c>
      <c r="P11" s="578" t="s">
        <v>190</v>
      </c>
      <c r="Q11" s="578" t="s">
        <v>191</v>
      </c>
      <c r="R11" s="578" t="s">
        <v>192</v>
      </c>
      <c r="S11" s="578" t="s">
        <v>193</v>
      </c>
    </row>
    <row r="12" spans="2:19" s="311" customFormat="1" ht="62.25" customHeight="1" x14ac:dyDescent="0.25">
      <c r="B12" s="579"/>
      <c r="C12" s="579"/>
      <c r="D12" s="579"/>
      <c r="E12" s="579"/>
      <c r="F12" s="578"/>
      <c r="G12" s="578"/>
      <c r="H12" s="309" t="s">
        <v>138</v>
      </c>
      <c r="I12" s="309" t="s">
        <v>194</v>
      </c>
      <c r="J12" s="310" t="s">
        <v>195</v>
      </c>
      <c r="K12" s="578"/>
      <c r="L12" s="578"/>
      <c r="M12" s="578"/>
      <c r="N12" s="578"/>
      <c r="O12" s="578"/>
      <c r="P12" s="578"/>
      <c r="Q12" s="578"/>
      <c r="R12" s="578"/>
      <c r="S12" s="578"/>
    </row>
    <row r="13" spans="2:19" ht="5.0999999999999996" customHeight="1" x14ac:dyDescent="0.25"/>
    <row r="14" spans="2:19" ht="31.5" hidden="1" x14ac:dyDescent="0.25">
      <c r="B14" s="172" t="s">
        <v>180</v>
      </c>
      <c r="C14" s="172" t="s">
        <v>181</v>
      </c>
      <c r="D14" s="172" t="s">
        <v>182</v>
      </c>
      <c r="E14" s="172" t="s">
        <v>183</v>
      </c>
      <c r="F14" s="173" t="s">
        <v>184</v>
      </c>
      <c r="G14" s="173" t="s">
        <v>196</v>
      </c>
      <c r="H14" s="170" t="s">
        <v>138</v>
      </c>
      <c r="I14" s="170" t="s">
        <v>194</v>
      </c>
      <c r="J14" s="171" t="s">
        <v>195</v>
      </c>
      <c r="K14" s="173" t="s">
        <v>151</v>
      </c>
      <c r="L14" s="173" t="s">
        <v>186</v>
      </c>
      <c r="M14" s="173" t="s">
        <v>187</v>
      </c>
      <c r="N14" s="173" t="s">
        <v>188</v>
      </c>
      <c r="O14" s="173" t="s">
        <v>189</v>
      </c>
      <c r="P14" s="173" t="s">
        <v>190</v>
      </c>
      <c r="Q14" s="173" t="s">
        <v>191</v>
      </c>
      <c r="R14" s="173" t="s">
        <v>192</v>
      </c>
      <c r="S14" s="173" t="s">
        <v>193</v>
      </c>
    </row>
    <row r="15" spans="2:19" s="391" customFormat="1" x14ac:dyDescent="0.25">
      <c r="B15" s="610" t="s">
        <v>909</v>
      </c>
      <c r="C15" s="611" t="s">
        <v>1127</v>
      </c>
      <c r="D15" s="611" t="s">
        <v>1128</v>
      </c>
      <c r="E15" s="611" t="s">
        <v>1129</v>
      </c>
      <c r="F15" s="611" t="s">
        <v>407</v>
      </c>
      <c r="G15" s="427" t="s">
        <v>362</v>
      </c>
      <c r="H15" s="420" t="s">
        <v>909</v>
      </c>
      <c r="I15" s="420" t="s">
        <v>906</v>
      </c>
      <c r="J15" s="421" t="s">
        <v>1130</v>
      </c>
      <c r="K15" s="420" t="s">
        <v>1118</v>
      </c>
      <c r="L15" s="420" t="s">
        <v>1131</v>
      </c>
      <c r="M15" s="420" t="s">
        <v>365</v>
      </c>
      <c r="N15" s="420" t="s">
        <v>1132</v>
      </c>
      <c r="O15" s="427">
        <v>8041.24</v>
      </c>
      <c r="P15" s="612" t="s">
        <v>961</v>
      </c>
      <c r="Q15" s="420" t="s">
        <v>1085</v>
      </c>
      <c r="R15" s="421" t="s">
        <v>406</v>
      </c>
      <c r="S15" s="427">
        <v>32165.96</v>
      </c>
    </row>
    <row r="16" spans="2:19" s="391" customFormat="1" x14ac:dyDescent="0.25">
      <c r="B16" s="610" t="s">
        <v>909</v>
      </c>
      <c r="C16" s="611" t="s">
        <v>1127</v>
      </c>
      <c r="D16" s="611" t="s">
        <v>1128</v>
      </c>
      <c r="E16" s="611" t="s">
        <v>1129</v>
      </c>
      <c r="F16" s="611" t="s">
        <v>407</v>
      </c>
      <c r="G16" s="427" t="s">
        <v>362</v>
      </c>
      <c r="H16" s="420" t="s">
        <v>909</v>
      </c>
      <c r="I16" s="420" t="s">
        <v>1075</v>
      </c>
      <c r="J16" s="421" t="s">
        <v>1133</v>
      </c>
      <c r="K16" s="420" t="s">
        <v>1118</v>
      </c>
      <c r="L16" s="420" t="s">
        <v>1116</v>
      </c>
      <c r="M16" s="420" t="s">
        <v>1134</v>
      </c>
      <c r="N16" s="420" t="s">
        <v>1132</v>
      </c>
      <c r="O16" s="427">
        <v>6497.92</v>
      </c>
      <c r="P16" s="612" t="s">
        <v>961</v>
      </c>
      <c r="Q16" s="420" t="s">
        <v>407</v>
      </c>
      <c r="R16" s="421" t="s">
        <v>406</v>
      </c>
      <c r="S16" s="427">
        <v>6498.92</v>
      </c>
    </row>
    <row r="17" spans="2:19" s="391" customFormat="1" x14ac:dyDescent="0.25">
      <c r="B17" s="610" t="s">
        <v>909</v>
      </c>
      <c r="C17" s="611" t="s">
        <v>1127</v>
      </c>
      <c r="D17" s="611" t="s">
        <v>1128</v>
      </c>
      <c r="E17" s="611" t="s">
        <v>1129</v>
      </c>
      <c r="F17" s="611" t="s">
        <v>407</v>
      </c>
      <c r="G17" s="427" t="s">
        <v>362</v>
      </c>
      <c r="H17" s="420" t="s">
        <v>909</v>
      </c>
      <c r="I17" s="420" t="s">
        <v>1064</v>
      </c>
      <c r="J17" s="421" t="s">
        <v>1135</v>
      </c>
      <c r="K17" s="420" t="s">
        <v>1118</v>
      </c>
      <c r="L17" s="420" t="s">
        <v>1116</v>
      </c>
      <c r="M17" s="420" t="s">
        <v>1136</v>
      </c>
      <c r="N17" s="420" t="s">
        <v>1132</v>
      </c>
      <c r="O17" s="427">
        <v>20607.759999999998</v>
      </c>
      <c r="P17" s="612" t="s">
        <v>961</v>
      </c>
      <c r="Q17" s="420" t="s">
        <v>909</v>
      </c>
      <c r="R17" s="421" t="s">
        <v>406</v>
      </c>
      <c r="S17" s="427">
        <v>41216.519999999997</v>
      </c>
    </row>
    <row r="18" spans="2:19" s="391" customFormat="1" x14ac:dyDescent="0.25">
      <c r="B18" s="610" t="s">
        <v>909</v>
      </c>
      <c r="C18" s="611" t="s">
        <v>1127</v>
      </c>
      <c r="D18" s="611" t="s">
        <v>1128</v>
      </c>
      <c r="E18" s="611" t="s">
        <v>1129</v>
      </c>
      <c r="F18" s="611" t="s">
        <v>407</v>
      </c>
      <c r="G18" s="427" t="s">
        <v>362</v>
      </c>
      <c r="H18" s="420" t="s">
        <v>1085</v>
      </c>
      <c r="I18" s="420" t="s">
        <v>1105</v>
      </c>
      <c r="J18" s="421" t="s">
        <v>1137</v>
      </c>
      <c r="K18" s="420" t="s">
        <v>1118</v>
      </c>
      <c r="L18" s="420" t="s">
        <v>1116</v>
      </c>
      <c r="M18" s="420" t="s">
        <v>1138</v>
      </c>
      <c r="N18" s="420" t="s">
        <v>1132</v>
      </c>
      <c r="O18" s="427">
        <v>20607.759999999998</v>
      </c>
      <c r="P18" s="612" t="s">
        <v>961</v>
      </c>
      <c r="Q18" s="420" t="s">
        <v>407</v>
      </c>
      <c r="R18" s="421" t="s">
        <v>406</v>
      </c>
      <c r="S18" s="427">
        <v>20608.759999999998</v>
      </c>
    </row>
    <row r="19" spans="2:19" s="391" customFormat="1" x14ac:dyDescent="0.25">
      <c r="B19" s="610" t="s">
        <v>909</v>
      </c>
      <c r="C19" s="611" t="s">
        <v>1127</v>
      </c>
      <c r="D19" s="611" t="s">
        <v>1128</v>
      </c>
      <c r="E19" s="611" t="s">
        <v>1129</v>
      </c>
      <c r="F19" s="611" t="s">
        <v>407</v>
      </c>
      <c r="G19" s="427" t="s">
        <v>362</v>
      </c>
      <c r="H19" s="420" t="s">
        <v>407</v>
      </c>
      <c r="I19" s="420" t="s">
        <v>1046</v>
      </c>
      <c r="J19" s="421" t="s">
        <v>1139</v>
      </c>
      <c r="K19" s="420" t="s">
        <v>1118</v>
      </c>
      <c r="L19" s="420" t="s">
        <v>1131</v>
      </c>
      <c r="M19" s="420" t="s">
        <v>1117</v>
      </c>
      <c r="N19" s="420" t="s">
        <v>1132</v>
      </c>
      <c r="O19" s="427">
        <v>7630.48</v>
      </c>
      <c r="P19" s="612" t="s">
        <v>961</v>
      </c>
      <c r="Q19" s="420" t="s">
        <v>407</v>
      </c>
      <c r="R19" s="421" t="s">
        <v>406</v>
      </c>
      <c r="S19" s="427">
        <v>7631.48</v>
      </c>
    </row>
    <row r="20" spans="2:19" s="391" customFormat="1" x14ac:dyDescent="0.25">
      <c r="B20" s="610" t="s">
        <v>909</v>
      </c>
      <c r="C20" s="611" t="s">
        <v>1127</v>
      </c>
      <c r="D20" s="611" t="s">
        <v>1128</v>
      </c>
      <c r="E20" s="611" t="s">
        <v>1129</v>
      </c>
      <c r="F20" s="611" t="s">
        <v>407</v>
      </c>
      <c r="G20" s="427" t="s">
        <v>362</v>
      </c>
      <c r="H20" s="420" t="s">
        <v>407</v>
      </c>
      <c r="I20" s="420" t="s">
        <v>1033</v>
      </c>
      <c r="J20" s="421" t="s">
        <v>1140</v>
      </c>
      <c r="K20" s="420" t="s">
        <v>1118</v>
      </c>
      <c r="L20" s="420" t="s">
        <v>1116</v>
      </c>
      <c r="M20" s="420" t="s">
        <v>1141</v>
      </c>
      <c r="N20" s="420" t="s">
        <v>1132</v>
      </c>
      <c r="O20" s="427">
        <v>6238.84</v>
      </c>
      <c r="P20" s="612" t="s">
        <v>961</v>
      </c>
      <c r="Q20" s="420" t="s">
        <v>407</v>
      </c>
      <c r="R20" s="421" t="s">
        <v>406</v>
      </c>
      <c r="S20" s="427">
        <v>6239.84</v>
      </c>
    </row>
    <row r="21" spans="2:19" s="391" customFormat="1" x14ac:dyDescent="0.25">
      <c r="B21" s="610" t="s">
        <v>909</v>
      </c>
      <c r="C21" s="611" t="s">
        <v>1127</v>
      </c>
      <c r="D21" s="611" t="s">
        <v>1128</v>
      </c>
      <c r="E21" s="611" t="s">
        <v>1129</v>
      </c>
      <c r="F21" s="611" t="s">
        <v>407</v>
      </c>
      <c r="G21" s="427" t="s">
        <v>362</v>
      </c>
      <c r="H21" s="420" t="s">
        <v>407</v>
      </c>
      <c r="I21" s="420" t="s">
        <v>1033</v>
      </c>
      <c r="J21" s="421" t="s">
        <v>1140</v>
      </c>
      <c r="K21" s="420" t="s">
        <v>1118</v>
      </c>
      <c r="L21" s="420" t="s">
        <v>1116</v>
      </c>
      <c r="M21" s="420" t="s">
        <v>1121</v>
      </c>
      <c r="N21" s="420" t="s">
        <v>1132</v>
      </c>
      <c r="O21" s="427">
        <v>5724.68</v>
      </c>
      <c r="P21" s="612" t="s">
        <v>961</v>
      </c>
      <c r="Q21" s="420" t="s">
        <v>909</v>
      </c>
      <c r="R21" s="421" t="s">
        <v>406</v>
      </c>
      <c r="S21" s="427">
        <v>11450.36</v>
      </c>
    </row>
    <row r="22" spans="2:19" s="391" customFormat="1" x14ac:dyDescent="0.25">
      <c r="B22" s="610" t="s">
        <v>909</v>
      </c>
      <c r="C22" s="611" t="s">
        <v>1127</v>
      </c>
      <c r="D22" s="611" t="s">
        <v>1128</v>
      </c>
      <c r="E22" s="611" t="s">
        <v>1129</v>
      </c>
      <c r="F22" s="611" t="s">
        <v>407</v>
      </c>
      <c r="G22" s="427" t="s">
        <v>362</v>
      </c>
      <c r="H22" s="420" t="s">
        <v>407</v>
      </c>
      <c r="I22" s="420" t="s">
        <v>1033</v>
      </c>
      <c r="J22" s="421" t="s">
        <v>1140</v>
      </c>
      <c r="K22" s="420" t="s">
        <v>1118</v>
      </c>
      <c r="L22" s="420" t="s">
        <v>1118</v>
      </c>
      <c r="M22" s="420" t="s">
        <v>1121</v>
      </c>
      <c r="N22" s="420" t="s">
        <v>1132</v>
      </c>
      <c r="O22" s="427">
        <v>6049.18</v>
      </c>
      <c r="P22" s="612" t="s">
        <v>961</v>
      </c>
      <c r="Q22" s="420" t="s">
        <v>909</v>
      </c>
      <c r="R22" s="421" t="s">
        <v>406</v>
      </c>
      <c r="S22" s="427">
        <v>12099.36</v>
      </c>
    </row>
    <row r="23" spans="2:19" s="391" customFormat="1" x14ac:dyDescent="0.25">
      <c r="B23" s="610" t="s">
        <v>909</v>
      </c>
      <c r="C23" s="611" t="s">
        <v>1127</v>
      </c>
      <c r="D23" s="611" t="s">
        <v>1128</v>
      </c>
      <c r="E23" s="611" t="s">
        <v>1129</v>
      </c>
      <c r="F23" s="611" t="s">
        <v>407</v>
      </c>
      <c r="G23" s="427" t="s">
        <v>362</v>
      </c>
      <c r="H23" s="420" t="s">
        <v>909</v>
      </c>
      <c r="I23" s="420" t="s">
        <v>1043</v>
      </c>
      <c r="J23" s="421" t="s">
        <v>1142</v>
      </c>
      <c r="K23" s="420" t="s">
        <v>1118</v>
      </c>
      <c r="L23" s="420" t="s">
        <v>1116</v>
      </c>
      <c r="M23" s="420" t="s">
        <v>1143</v>
      </c>
      <c r="N23" s="420" t="s">
        <v>1132</v>
      </c>
      <c r="O23" s="427">
        <v>13364.78</v>
      </c>
      <c r="P23" s="612" t="s">
        <v>961</v>
      </c>
      <c r="Q23" s="420" t="s">
        <v>1085</v>
      </c>
      <c r="R23" s="421" t="s">
        <v>406</v>
      </c>
      <c r="S23" s="427">
        <v>53460.12</v>
      </c>
    </row>
    <row r="24" spans="2:19" s="391" customFormat="1" x14ac:dyDescent="0.25">
      <c r="B24" s="610" t="s">
        <v>909</v>
      </c>
      <c r="C24" s="611" t="s">
        <v>1127</v>
      </c>
      <c r="D24" s="611" t="s">
        <v>1128</v>
      </c>
      <c r="E24" s="611" t="s">
        <v>1129</v>
      </c>
      <c r="F24" s="611" t="s">
        <v>407</v>
      </c>
      <c r="G24" s="427" t="s">
        <v>362</v>
      </c>
      <c r="H24" s="420" t="s">
        <v>407</v>
      </c>
      <c r="I24" s="420" t="s">
        <v>1061</v>
      </c>
      <c r="J24" s="421" t="s">
        <v>1144</v>
      </c>
      <c r="K24" s="420" t="s">
        <v>1118</v>
      </c>
      <c r="L24" s="420" t="s">
        <v>1116</v>
      </c>
      <c r="M24" s="420" t="s">
        <v>1145</v>
      </c>
      <c r="N24" s="420" t="s">
        <v>1132</v>
      </c>
      <c r="O24" s="427">
        <v>7558.24</v>
      </c>
      <c r="P24" s="612" t="s">
        <v>961</v>
      </c>
      <c r="Q24" s="420" t="s">
        <v>407</v>
      </c>
      <c r="R24" s="421" t="s">
        <v>406</v>
      </c>
      <c r="S24" s="427">
        <v>7559.24</v>
      </c>
    </row>
    <row r="25" spans="2:19" s="391" customFormat="1" x14ac:dyDescent="0.25">
      <c r="B25" s="610" t="s">
        <v>909</v>
      </c>
      <c r="C25" s="611" t="s">
        <v>1127</v>
      </c>
      <c r="D25" s="611" t="s">
        <v>1128</v>
      </c>
      <c r="E25" s="611" t="s">
        <v>1129</v>
      </c>
      <c r="F25" s="611" t="s">
        <v>407</v>
      </c>
      <c r="G25" s="427" t="s">
        <v>362</v>
      </c>
      <c r="H25" s="420" t="s">
        <v>909</v>
      </c>
      <c r="I25" s="420" t="s">
        <v>952</v>
      </c>
      <c r="J25" s="421" t="s">
        <v>1146</v>
      </c>
      <c r="K25" s="420" t="s">
        <v>1118</v>
      </c>
      <c r="L25" s="420" t="s">
        <v>1131</v>
      </c>
      <c r="M25" s="420" t="s">
        <v>1147</v>
      </c>
      <c r="N25" s="420" t="s">
        <v>1132</v>
      </c>
      <c r="O25" s="427">
        <v>8691.14</v>
      </c>
      <c r="P25" s="612" t="s">
        <v>961</v>
      </c>
      <c r="Q25" s="420" t="s">
        <v>407</v>
      </c>
      <c r="R25" s="421" t="s">
        <v>406</v>
      </c>
      <c r="S25" s="427">
        <v>8692.14</v>
      </c>
    </row>
    <row r="26" spans="2:19" s="391" customFormat="1" x14ac:dyDescent="0.25">
      <c r="B26" s="610" t="s">
        <v>909</v>
      </c>
      <c r="C26" s="611" t="s">
        <v>1127</v>
      </c>
      <c r="D26" s="611" t="s">
        <v>1128</v>
      </c>
      <c r="E26" s="611" t="s">
        <v>1129</v>
      </c>
      <c r="F26" s="611" t="s">
        <v>407</v>
      </c>
      <c r="G26" s="427" t="s">
        <v>362</v>
      </c>
      <c r="H26" s="420" t="s">
        <v>909</v>
      </c>
      <c r="I26" s="420" t="s">
        <v>1091</v>
      </c>
      <c r="J26" s="421" t="s">
        <v>1148</v>
      </c>
      <c r="K26" s="420" t="s">
        <v>1118</v>
      </c>
      <c r="L26" s="420" t="s">
        <v>1116</v>
      </c>
      <c r="M26" s="420" t="s">
        <v>1149</v>
      </c>
      <c r="N26" s="420" t="s">
        <v>1132</v>
      </c>
      <c r="O26" s="427">
        <v>6325.66</v>
      </c>
      <c r="P26" s="612" t="s">
        <v>961</v>
      </c>
      <c r="Q26" s="420" t="s">
        <v>407</v>
      </c>
      <c r="R26" s="421" t="s">
        <v>406</v>
      </c>
      <c r="S26" s="427">
        <v>6326.66</v>
      </c>
    </row>
    <row r="27" spans="2:19" s="391" customFormat="1" x14ac:dyDescent="0.25">
      <c r="B27" s="610" t="s">
        <v>909</v>
      </c>
      <c r="C27" s="611" t="s">
        <v>1127</v>
      </c>
      <c r="D27" s="611" t="s">
        <v>1128</v>
      </c>
      <c r="E27" s="611" t="s">
        <v>1129</v>
      </c>
      <c r="F27" s="611" t="s">
        <v>407</v>
      </c>
      <c r="G27" s="427" t="s">
        <v>362</v>
      </c>
      <c r="H27" s="420" t="s">
        <v>909</v>
      </c>
      <c r="I27" s="420" t="s">
        <v>1091</v>
      </c>
      <c r="J27" s="421" t="s">
        <v>1148</v>
      </c>
      <c r="K27" s="420" t="s">
        <v>1118</v>
      </c>
      <c r="L27" s="420" t="s">
        <v>1118</v>
      </c>
      <c r="M27" s="420" t="s">
        <v>1149</v>
      </c>
      <c r="N27" s="420" t="s">
        <v>1132</v>
      </c>
      <c r="O27" s="427">
        <v>6684.14</v>
      </c>
      <c r="P27" s="612" t="s">
        <v>961</v>
      </c>
      <c r="Q27" s="420" t="s">
        <v>407</v>
      </c>
      <c r="R27" s="421" t="s">
        <v>406</v>
      </c>
      <c r="S27" s="427">
        <v>6685.14</v>
      </c>
    </row>
    <row r="28" spans="2:19" s="391" customFormat="1" x14ac:dyDescent="0.25">
      <c r="B28" s="610" t="s">
        <v>909</v>
      </c>
      <c r="C28" s="611" t="s">
        <v>1127</v>
      </c>
      <c r="D28" s="611" t="s">
        <v>1128</v>
      </c>
      <c r="E28" s="611" t="s">
        <v>1129</v>
      </c>
      <c r="F28" s="611" t="s">
        <v>407</v>
      </c>
      <c r="G28" s="427" t="s">
        <v>362</v>
      </c>
      <c r="H28" s="420" t="s">
        <v>909</v>
      </c>
      <c r="I28" s="420" t="s">
        <v>930</v>
      </c>
      <c r="J28" s="421" t="s">
        <v>1150</v>
      </c>
      <c r="K28" s="420" t="s">
        <v>1118</v>
      </c>
      <c r="L28" s="420" t="s">
        <v>1131</v>
      </c>
      <c r="M28" s="420" t="s">
        <v>1151</v>
      </c>
      <c r="N28" s="420" t="s">
        <v>1132</v>
      </c>
      <c r="O28" s="427">
        <v>9352.2999999999993</v>
      </c>
      <c r="P28" s="612" t="s">
        <v>961</v>
      </c>
      <c r="Q28" s="420" t="s">
        <v>407</v>
      </c>
      <c r="R28" s="421" t="s">
        <v>406</v>
      </c>
      <c r="S28" s="427">
        <v>9353.2999999999993</v>
      </c>
    </row>
    <row r="29" spans="2:19" s="391" customFormat="1" x14ac:dyDescent="0.25">
      <c r="B29" s="610" t="s">
        <v>909</v>
      </c>
      <c r="C29" s="611" t="s">
        <v>1127</v>
      </c>
      <c r="D29" s="611" t="s">
        <v>1128</v>
      </c>
      <c r="E29" s="611" t="s">
        <v>1129</v>
      </c>
      <c r="F29" s="611" t="s">
        <v>407</v>
      </c>
      <c r="G29" s="427" t="s">
        <v>362</v>
      </c>
      <c r="H29" s="420" t="s">
        <v>407</v>
      </c>
      <c r="I29" s="420" t="s">
        <v>913</v>
      </c>
      <c r="J29" s="421" t="s">
        <v>1152</v>
      </c>
      <c r="K29" s="420" t="s">
        <v>1118</v>
      </c>
      <c r="L29" s="420" t="s">
        <v>1131</v>
      </c>
      <c r="M29" s="420" t="s">
        <v>1153</v>
      </c>
      <c r="N29" s="420" t="s">
        <v>1132</v>
      </c>
      <c r="O29" s="427">
        <v>8364.4</v>
      </c>
      <c r="P29" s="612" t="s">
        <v>961</v>
      </c>
      <c r="Q29" s="420" t="s">
        <v>963</v>
      </c>
      <c r="R29" s="421" t="s">
        <v>406</v>
      </c>
      <c r="S29" s="427">
        <v>25094.2</v>
      </c>
    </row>
    <row r="30" spans="2:19" s="391" customFormat="1" x14ac:dyDescent="0.25">
      <c r="B30" s="613" t="s">
        <v>909</v>
      </c>
      <c r="C30" s="421" t="s">
        <v>1127</v>
      </c>
      <c r="D30" s="421" t="s">
        <v>1128</v>
      </c>
      <c r="E30" s="421" t="s">
        <v>1129</v>
      </c>
      <c r="F30" s="421" t="s">
        <v>407</v>
      </c>
      <c r="G30" s="420" t="s">
        <v>362</v>
      </c>
      <c r="H30" s="420" t="s">
        <v>407</v>
      </c>
      <c r="I30" s="420" t="s">
        <v>935</v>
      </c>
      <c r="J30" s="421" t="s">
        <v>1154</v>
      </c>
      <c r="K30" s="420" t="s">
        <v>1118</v>
      </c>
      <c r="L30" s="420" t="s">
        <v>1131</v>
      </c>
      <c r="M30" s="420" t="s">
        <v>1147</v>
      </c>
      <c r="N30" s="420" t="s">
        <v>1132</v>
      </c>
      <c r="O30" s="427">
        <v>8691.14</v>
      </c>
      <c r="P30" s="612" t="s">
        <v>961</v>
      </c>
      <c r="Q30" s="420" t="s">
        <v>909</v>
      </c>
      <c r="R30" s="421" t="s">
        <v>406</v>
      </c>
      <c r="S30" s="427">
        <v>17383.28</v>
      </c>
    </row>
    <row r="31" spans="2:19" s="391" customFormat="1" x14ac:dyDescent="0.25">
      <c r="B31" s="610" t="s">
        <v>909</v>
      </c>
      <c r="C31" s="611" t="s">
        <v>1127</v>
      </c>
      <c r="D31" s="611" t="s">
        <v>1128</v>
      </c>
      <c r="E31" s="611" t="s">
        <v>1129</v>
      </c>
      <c r="F31" s="611" t="s">
        <v>407</v>
      </c>
      <c r="G31" s="427" t="s">
        <v>362</v>
      </c>
      <c r="H31" s="420" t="s">
        <v>407</v>
      </c>
      <c r="I31" s="420" t="s">
        <v>948</v>
      </c>
      <c r="J31" s="421" t="s">
        <v>1155</v>
      </c>
      <c r="K31" s="420" t="s">
        <v>1118</v>
      </c>
      <c r="L31" s="420" t="s">
        <v>1131</v>
      </c>
      <c r="M31" s="420" t="s">
        <v>1151</v>
      </c>
      <c r="N31" s="420" t="s">
        <v>1132</v>
      </c>
      <c r="O31" s="427">
        <v>9352.2999999999993</v>
      </c>
      <c r="P31" s="612" t="s">
        <v>961</v>
      </c>
      <c r="Q31" s="420" t="s">
        <v>407</v>
      </c>
      <c r="R31" s="421" t="s">
        <v>406</v>
      </c>
      <c r="S31" s="427">
        <v>9353.2999999999993</v>
      </c>
    </row>
    <row r="32" spans="2:19" s="391" customFormat="1" x14ac:dyDescent="0.25">
      <c r="B32" s="610" t="s">
        <v>909</v>
      </c>
      <c r="C32" s="611" t="s">
        <v>1127</v>
      </c>
      <c r="D32" s="611" t="s">
        <v>1128</v>
      </c>
      <c r="E32" s="611" t="s">
        <v>1129</v>
      </c>
      <c r="F32" s="611" t="s">
        <v>407</v>
      </c>
      <c r="G32" s="427" t="s">
        <v>362</v>
      </c>
      <c r="H32" s="420" t="s">
        <v>909</v>
      </c>
      <c r="I32" s="420" t="s">
        <v>922</v>
      </c>
      <c r="J32" s="421" t="s">
        <v>1156</v>
      </c>
      <c r="K32" s="420" t="s">
        <v>1118</v>
      </c>
      <c r="L32" s="420" t="s">
        <v>1118</v>
      </c>
      <c r="M32" s="420" t="s">
        <v>1157</v>
      </c>
      <c r="N32" s="420" t="s">
        <v>1132</v>
      </c>
      <c r="O32" s="427">
        <v>15603.84</v>
      </c>
      <c r="P32" s="612" t="s">
        <v>961</v>
      </c>
      <c r="Q32" s="420" t="s">
        <v>407</v>
      </c>
      <c r="R32" s="421" t="s">
        <v>406</v>
      </c>
      <c r="S32" s="427">
        <v>15604.84</v>
      </c>
    </row>
    <row r="33" spans="2:19" s="391" customFormat="1" x14ac:dyDescent="0.25">
      <c r="B33" s="610" t="s">
        <v>909</v>
      </c>
      <c r="C33" s="611" t="s">
        <v>1127</v>
      </c>
      <c r="D33" s="611" t="s">
        <v>1128</v>
      </c>
      <c r="E33" s="611" t="s">
        <v>1129</v>
      </c>
      <c r="F33" s="611" t="s">
        <v>407</v>
      </c>
      <c r="G33" s="427" t="s">
        <v>362</v>
      </c>
      <c r="H33" s="420" t="s">
        <v>909</v>
      </c>
      <c r="I33" s="420" t="s">
        <v>922</v>
      </c>
      <c r="J33" s="421" t="s">
        <v>1156</v>
      </c>
      <c r="K33" s="420" t="s">
        <v>1118</v>
      </c>
      <c r="L33" s="420" t="s">
        <v>1131</v>
      </c>
      <c r="M33" s="420" t="s">
        <v>1157</v>
      </c>
      <c r="N33" s="420" t="s">
        <v>1132</v>
      </c>
      <c r="O33" s="427">
        <v>16540.3</v>
      </c>
      <c r="P33" s="612" t="s">
        <v>961</v>
      </c>
      <c r="Q33" s="420" t="s">
        <v>1158</v>
      </c>
      <c r="R33" s="421" t="s">
        <v>406</v>
      </c>
      <c r="S33" s="427">
        <v>132323.4</v>
      </c>
    </row>
    <row r="34" spans="2:19" s="391" customFormat="1" x14ac:dyDescent="0.25">
      <c r="B34" s="610" t="s">
        <v>909</v>
      </c>
      <c r="C34" s="611" t="s">
        <v>1127</v>
      </c>
      <c r="D34" s="611" t="s">
        <v>1128</v>
      </c>
      <c r="E34" s="611" t="s">
        <v>1129</v>
      </c>
      <c r="F34" s="611" t="s">
        <v>407</v>
      </c>
      <c r="G34" s="427" t="s">
        <v>362</v>
      </c>
      <c r="H34" s="420" t="s">
        <v>909</v>
      </c>
      <c r="I34" s="420" t="s">
        <v>925</v>
      </c>
      <c r="J34" s="421" t="s">
        <v>1159</v>
      </c>
      <c r="K34" s="420" t="s">
        <v>1118</v>
      </c>
      <c r="L34" s="420" t="s">
        <v>1116</v>
      </c>
      <c r="M34" s="420" t="s">
        <v>1125</v>
      </c>
      <c r="N34" s="420" t="s">
        <v>1132</v>
      </c>
      <c r="O34" s="427">
        <v>22771</v>
      </c>
      <c r="P34" s="612" t="s">
        <v>961</v>
      </c>
      <c r="Q34" s="420" t="s">
        <v>909</v>
      </c>
      <c r="R34" s="421" t="s">
        <v>406</v>
      </c>
      <c r="S34" s="427">
        <v>45543</v>
      </c>
    </row>
    <row r="35" spans="2:19" s="391" customFormat="1" x14ac:dyDescent="0.25">
      <c r="B35" s="610" t="s">
        <v>909</v>
      </c>
      <c r="C35" s="611" t="s">
        <v>1127</v>
      </c>
      <c r="D35" s="611" t="s">
        <v>1128</v>
      </c>
      <c r="E35" s="611" t="s">
        <v>1129</v>
      </c>
      <c r="F35" s="611" t="s">
        <v>407</v>
      </c>
      <c r="G35" s="427" t="s">
        <v>362</v>
      </c>
      <c r="H35" s="420" t="s">
        <v>909</v>
      </c>
      <c r="I35" s="420" t="s">
        <v>925</v>
      </c>
      <c r="J35" s="421" t="s">
        <v>1159</v>
      </c>
      <c r="K35" s="420" t="s">
        <v>1118</v>
      </c>
      <c r="L35" s="420" t="s">
        <v>1118</v>
      </c>
      <c r="M35" s="420" t="s">
        <v>1125</v>
      </c>
      <c r="N35" s="420" t="s">
        <v>1132</v>
      </c>
      <c r="O35" s="427">
        <v>24060.1</v>
      </c>
      <c r="P35" s="612" t="s">
        <v>961</v>
      </c>
      <c r="Q35" s="420" t="s">
        <v>909</v>
      </c>
      <c r="R35" s="421" t="s">
        <v>406</v>
      </c>
      <c r="S35" s="427">
        <v>48121.2</v>
      </c>
    </row>
    <row r="36" spans="2:19" s="391" customFormat="1" x14ac:dyDescent="0.25">
      <c r="B36" s="610" t="s">
        <v>909</v>
      </c>
      <c r="C36" s="611" t="s">
        <v>1127</v>
      </c>
      <c r="D36" s="611" t="s">
        <v>1128</v>
      </c>
      <c r="E36" s="611" t="s">
        <v>1129</v>
      </c>
      <c r="F36" s="611" t="s">
        <v>407</v>
      </c>
      <c r="G36" s="427" t="s">
        <v>362</v>
      </c>
      <c r="H36" s="420" t="s">
        <v>909</v>
      </c>
      <c r="I36" s="420" t="s">
        <v>925</v>
      </c>
      <c r="J36" s="421" t="s">
        <v>1159</v>
      </c>
      <c r="K36" s="420" t="s">
        <v>1118</v>
      </c>
      <c r="L36" s="420" t="s">
        <v>1131</v>
      </c>
      <c r="M36" s="420" t="s">
        <v>1125</v>
      </c>
      <c r="N36" s="420" t="s">
        <v>1132</v>
      </c>
      <c r="O36" s="427">
        <v>25503.26</v>
      </c>
      <c r="P36" s="612" t="s">
        <v>961</v>
      </c>
      <c r="Q36" s="420" t="s">
        <v>1158</v>
      </c>
      <c r="R36" s="421" t="s">
        <v>406</v>
      </c>
      <c r="S36" s="427">
        <v>204027.08</v>
      </c>
    </row>
    <row r="37" spans="2:19" s="391" customFormat="1" x14ac:dyDescent="0.25">
      <c r="B37" s="610" t="s">
        <v>909</v>
      </c>
      <c r="C37" s="611" t="s">
        <v>1127</v>
      </c>
      <c r="D37" s="611" t="s">
        <v>1128</v>
      </c>
      <c r="E37" s="611" t="s">
        <v>1129</v>
      </c>
      <c r="F37" s="611" t="s">
        <v>407</v>
      </c>
      <c r="G37" s="427" t="s">
        <v>362</v>
      </c>
      <c r="H37" s="420" t="s">
        <v>407</v>
      </c>
      <c r="I37" s="420" t="s">
        <v>366</v>
      </c>
      <c r="J37" s="421" t="s">
        <v>1160</v>
      </c>
      <c r="K37" s="420" t="s">
        <v>1118</v>
      </c>
      <c r="L37" s="420" t="s">
        <v>1131</v>
      </c>
      <c r="M37" s="420" t="s">
        <v>1153</v>
      </c>
      <c r="N37" s="420" t="s">
        <v>1132</v>
      </c>
      <c r="O37" s="427">
        <v>8364.4</v>
      </c>
      <c r="P37" s="612" t="s">
        <v>961</v>
      </c>
      <c r="Q37" s="420" t="s">
        <v>407</v>
      </c>
      <c r="R37" s="421" t="s">
        <v>406</v>
      </c>
      <c r="S37" s="427">
        <v>8365.4</v>
      </c>
    </row>
    <row r="38" spans="2:19" s="391" customFormat="1" x14ac:dyDescent="0.25">
      <c r="B38" s="610" t="s">
        <v>909</v>
      </c>
      <c r="C38" s="611" t="s">
        <v>1127</v>
      </c>
      <c r="D38" s="611" t="s">
        <v>1128</v>
      </c>
      <c r="E38" s="611" t="s">
        <v>1129</v>
      </c>
      <c r="F38" s="611" t="s">
        <v>407</v>
      </c>
      <c r="G38" s="427" t="s">
        <v>362</v>
      </c>
      <c r="H38" s="420" t="s">
        <v>909</v>
      </c>
      <c r="I38" s="420" t="s">
        <v>945</v>
      </c>
      <c r="J38" s="421" t="s">
        <v>1161</v>
      </c>
      <c r="K38" s="420" t="s">
        <v>1118</v>
      </c>
      <c r="L38" s="420" t="s">
        <v>1131</v>
      </c>
      <c r="M38" s="420" t="s">
        <v>1127</v>
      </c>
      <c r="N38" s="420" t="s">
        <v>1132</v>
      </c>
      <c r="O38" s="427">
        <v>6414.54</v>
      </c>
      <c r="P38" s="612" t="s">
        <v>961</v>
      </c>
      <c r="Q38" s="420" t="s">
        <v>909</v>
      </c>
      <c r="R38" s="421" t="s">
        <v>406</v>
      </c>
      <c r="S38" s="427">
        <v>12830.08</v>
      </c>
    </row>
    <row r="39" spans="2:19" s="391" customFormat="1" x14ac:dyDescent="0.25">
      <c r="B39" s="610" t="s">
        <v>909</v>
      </c>
      <c r="C39" s="611" t="s">
        <v>1127</v>
      </c>
      <c r="D39" s="611" t="s">
        <v>1128</v>
      </c>
      <c r="E39" s="611" t="s">
        <v>1129</v>
      </c>
      <c r="F39" s="611" t="s">
        <v>407</v>
      </c>
      <c r="G39" s="427" t="s">
        <v>362</v>
      </c>
      <c r="H39" s="420" t="s">
        <v>1085</v>
      </c>
      <c r="I39" s="420" t="s">
        <v>1083</v>
      </c>
      <c r="J39" s="421" t="s">
        <v>1162</v>
      </c>
      <c r="K39" s="420" t="s">
        <v>1118</v>
      </c>
      <c r="L39" s="420" t="s">
        <v>1131</v>
      </c>
      <c r="M39" s="420" t="s">
        <v>1163</v>
      </c>
      <c r="N39" s="420" t="s">
        <v>1132</v>
      </c>
      <c r="O39" s="427">
        <v>7919.98</v>
      </c>
      <c r="P39" s="612" t="s">
        <v>961</v>
      </c>
      <c r="Q39" s="420" t="s">
        <v>909</v>
      </c>
      <c r="R39" s="421" t="s">
        <v>406</v>
      </c>
      <c r="S39" s="427">
        <v>15840.96</v>
      </c>
    </row>
    <row r="40" spans="2:19" s="391" customFormat="1" x14ac:dyDescent="0.25">
      <c r="B40" s="610" t="s">
        <v>909</v>
      </c>
      <c r="C40" s="611" t="s">
        <v>1127</v>
      </c>
      <c r="D40" s="611" t="s">
        <v>1128</v>
      </c>
      <c r="E40" s="611" t="s">
        <v>1129</v>
      </c>
      <c r="F40" s="611" t="s">
        <v>407</v>
      </c>
      <c r="G40" s="427" t="s">
        <v>362</v>
      </c>
      <c r="H40" s="420" t="s">
        <v>963</v>
      </c>
      <c r="I40" s="420" t="s">
        <v>973</v>
      </c>
      <c r="J40" s="421" t="s">
        <v>1164</v>
      </c>
      <c r="K40" s="420" t="s">
        <v>1118</v>
      </c>
      <c r="L40" s="420" t="s">
        <v>1123</v>
      </c>
      <c r="M40" s="420" t="s">
        <v>1124</v>
      </c>
      <c r="N40" s="420" t="s">
        <v>1165</v>
      </c>
      <c r="O40" s="427">
        <v>0</v>
      </c>
      <c r="P40" s="612" t="s">
        <v>1166</v>
      </c>
      <c r="Q40" s="420" t="s">
        <v>406</v>
      </c>
      <c r="R40" s="421" t="s">
        <v>1124</v>
      </c>
      <c r="S40" s="427">
        <v>183533.4</v>
      </c>
    </row>
    <row r="41" spans="2:19" s="391" customFormat="1" x14ac:dyDescent="0.25">
      <c r="B41" s="610" t="s">
        <v>909</v>
      </c>
      <c r="C41" s="611" t="s">
        <v>1127</v>
      </c>
      <c r="D41" s="611" t="s">
        <v>1128</v>
      </c>
      <c r="E41" s="611" t="s">
        <v>1129</v>
      </c>
      <c r="F41" s="611" t="s">
        <v>407</v>
      </c>
      <c r="G41" s="427" t="s">
        <v>362</v>
      </c>
      <c r="H41" s="420" t="s">
        <v>963</v>
      </c>
      <c r="I41" s="420" t="s">
        <v>382</v>
      </c>
      <c r="J41" s="421" t="s">
        <v>1167</v>
      </c>
      <c r="K41" s="420" t="s">
        <v>1118</v>
      </c>
      <c r="L41" s="420" t="s">
        <v>1116</v>
      </c>
      <c r="M41" s="420" t="s">
        <v>1124</v>
      </c>
      <c r="N41" s="420" t="s">
        <v>1165</v>
      </c>
      <c r="O41" s="427">
        <v>0</v>
      </c>
      <c r="P41" s="612" t="s">
        <v>1168</v>
      </c>
      <c r="Q41" s="420" t="s">
        <v>406</v>
      </c>
      <c r="R41" s="421" t="s">
        <v>1169</v>
      </c>
      <c r="S41" s="427">
        <v>396396.34</v>
      </c>
    </row>
    <row r="42" spans="2:19" s="391" customFormat="1" x14ac:dyDescent="0.25">
      <c r="B42" s="610" t="s">
        <v>909</v>
      </c>
      <c r="C42" s="611" t="s">
        <v>1127</v>
      </c>
      <c r="D42" s="611" t="s">
        <v>1128</v>
      </c>
      <c r="E42" s="611" t="s">
        <v>1129</v>
      </c>
      <c r="F42" s="611" t="s">
        <v>407</v>
      </c>
      <c r="G42" s="427" t="s">
        <v>362</v>
      </c>
      <c r="H42" s="420" t="s">
        <v>963</v>
      </c>
      <c r="I42" s="420" t="s">
        <v>969</v>
      </c>
      <c r="J42" s="421" t="s">
        <v>1170</v>
      </c>
      <c r="K42" s="420" t="s">
        <v>1118</v>
      </c>
      <c r="L42" s="420" t="s">
        <v>1131</v>
      </c>
      <c r="M42" s="420" t="s">
        <v>1124</v>
      </c>
      <c r="N42" s="420" t="s">
        <v>1165</v>
      </c>
      <c r="O42" s="427">
        <v>0</v>
      </c>
      <c r="P42" s="612" t="s">
        <v>1171</v>
      </c>
      <c r="Q42" s="420" t="s">
        <v>406</v>
      </c>
      <c r="R42" s="421" t="s">
        <v>1158</v>
      </c>
      <c r="S42" s="427">
        <v>64425</v>
      </c>
    </row>
    <row r="43" spans="2:19" s="391" customFormat="1" x14ac:dyDescent="0.25">
      <c r="B43" s="610" t="s">
        <v>909</v>
      </c>
      <c r="C43" s="611" t="s">
        <v>1127</v>
      </c>
      <c r="D43" s="611" t="s">
        <v>1128</v>
      </c>
      <c r="E43" s="611" t="s">
        <v>1129</v>
      </c>
      <c r="F43" s="611" t="s">
        <v>407</v>
      </c>
      <c r="G43" s="427" t="s">
        <v>362</v>
      </c>
      <c r="H43" s="420" t="s">
        <v>963</v>
      </c>
      <c r="I43" s="420" t="s">
        <v>397</v>
      </c>
      <c r="J43" s="421" t="s">
        <v>1172</v>
      </c>
      <c r="K43" s="420" t="s">
        <v>1118</v>
      </c>
      <c r="L43" s="420" t="s">
        <v>1118</v>
      </c>
      <c r="M43" s="420" t="s">
        <v>1124</v>
      </c>
      <c r="N43" s="420" t="s">
        <v>1165</v>
      </c>
      <c r="O43" s="427">
        <v>0</v>
      </c>
      <c r="P43" s="612" t="s">
        <v>1173</v>
      </c>
      <c r="Q43" s="420" t="s">
        <v>406</v>
      </c>
      <c r="R43" s="421" t="s">
        <v>1174</v>
      </c>
      <c r="S43" s="427">
        <v>373346.5</v>
      </c>
    </row>
    <row r="44" spans="2:19" s="391" customFormat="1" x14ac:dyDescent="0.25">
      <c r="B44" s="610" t="s">
        <v>909</v>
      </c>
      <c r="C44" s="611" t="s">
        <v>1127</v>
      </c>
      <c r="D44" s="611" t="s">
        <v>1128</v>
      </c>
      <c r="E44" s="611" t="s">
        <v>1129</v>
      </c>
      <c r="F44" s="611" t="s">
        <v>407</v>
      </c>
      <c r="G44" s="427" t="s">
        <v>362</v>
      </c>
      <c r="H44" s="420" t="s">
        <v>909</v>
      </c>
      <c r="I44" s="420" t="s">
        <v>1077</v>
      </c>
      <c r="J44" s="421" t="s">
        <v>1175</v>
      </c>
      <c r="K44" s="420" t="s">
        <v>1118</v>
      </c>
      <c r="L44" s="420" t="s">
        <v>1116</v>
      </c>
      <c r="M44" s="420" t="s">
        <v>1149</v>
      </c>
      <c r="N44" s="420" t="s">
        <v>1132</v>
      </c>
      <c r="O44" s="427">
        <v>6325.66</v>
      </c>
      <c r="P44" s="612" t="s">
        <v>961</v>
      </c>
      <c r="Q44" s="420" t="s">
        <v>407</v>
      </c>
      <c r="R44" s="421" t="s">
        <v>406</v>
      </c>
      <c r="S44" s="427">
        <v>6326.66</v>
      </c>
    </row>
    <row r="45" spans="2:19" s="391" customFormat="1" x14ac:dyDescent="0.25">
      <c r="B45" s="610" t="s">
        <v>909</v>
      </c>
      <c r="C45" s="611" t="s">
        <v>1127</v>
      </c>
      <c r="D45" s="611" t="s">
        <v>1128</v>
      </c>
      <c r="E45" s="611" t="s">
        <v>1129</v>
      </c>
      <c r="F45" s="611" t="s">
        <v>407</v>
      </c>
      <c r="G45" s="427" t="s">
        <v>362</v>
      </c>
      <c r="H45" s="420" t="s">
        <v>909</v>
      </c>
      <c r="I45" s="420" t="s">
        <v>1077</v>
      </c>
      <c r="J45" s="421" t="s">
        <v>1175</v>
      </c>
      <c r="K45" s="420" t="s">
        <v>1118</v>
      </c>
      <c r="L45" s="420" t="s">
        <v>1118</v>
      </c>
      <c r="M45" s="420" t="s">
        <v>1149</v>
      </c>
      <c r="N45" s="420" t="s">
        <v>1132</v>
      </c>
      <c r="O45" s="427">
        <v>6684.14</v>
      </c>
      <c r="P45" s="612" t="s">
        <v>961</v>
      </c>
      <c r="Q45" s="420" t="s">
        <v>963</v>
      </c>
      <c r="R45" s="421" t="s">
        <v>406</v>
      </c>
      <c r="S45" s="427">
        <v>20053.419999999998</v>
      </c>
    </row>
    <row r="46" spans="2:19" s="391" customFormat="1" x14ac:dyDescent="0.25">
      <c r="B46" s="610" t="s">
        <v>909</v>
      </c>
      <c r="C46" s="611" t="s">
        <v>1127</v>
      </c>
      <c r="D46" s="611" t="s">
        <v>1128</v>
      </c>
      <c r="E46" s="611" t="s">
        <v>1129</v>
      </c>
      <c r="F46" s="611" t="s">
        <v>407</v>
      </c>
      <c r="G46" s="427" t="s">
        <v>362</v>
      </c>
      <c r="H46" s="420" t="s">
        <v>909</v>
      </c>
      <c r="I46" s="420" t="s">
        <v>1077</v>
      </c>
      <c r="J46" s="421" t="s">
        <v>1175</v>
      </c>
      <c r="K46" s="420" t="s">
        <v>1118</v>
      </c>
      <c r="L46" s="420" t="s">
        <v>1131</v>
      </c>
      <c r="M46" s="420" t="s">
        <v>1149</v>
      </c>
      <c r="N46" s="420" t="s">
        <v>1132</v>
      </c>
      <c r="O46" s="427">
        <v>7085.08</v>
      </c>
      <c r="P46" s="612" t="s">
        <v>961</v>
      </c>
      <c r="Q46" s="420" t="s">
        <v>407</v>
      </c>
      <c r="R46" s="421" t="s">
        <v>406</v>
      </c>
      <c r="S46" s="427">
        <v>7086.08</v>
      </c>
    </row>
    <row r="47" spans="2:19" s="391" customFormat="1" x14ac:dyDescent="0.25">
      <c r="B47" s="610" t="s">
        <v>909</v>
      </c>
      <c r="C47" s="611" t="s">
        <v>1127</v>
      </c>
      <c r="D47" s="611" t="s">
        <v>1128</v>
      </c>
      <c r="E47" s="611" t="s">
        <v>1129</v>
      </c>
      <c r="F47" s="611" t="s">
        <v>407</v>
      </c>
      <c r="G47" s="427" t="s">
        <v>362</v>
      </c>
      <c r="H47" s="422" t="s">
        <v>407</v>
      </c>
      <c r="I47" s="423" t="s">
        <v>916</v>
      </c>
      <c r="J47" s="423" t="s">
        <v>1176</v>
      </c>
      <c r="K47" s="423" t="s">
        <v>1118</v>
      </c>
      <c r="L47" s="422" t="s">
        <v>1131</v>
      </c>
      <c r="M47" s="422" t="s">
        <v>1177</v>
      </c>
      <c r="N47" s="422" t="s">
        <v>1132</v>
      </c>
      <c r="O47" s="427">
        <v>7720.86</v>
      </c>
      <c r="P47" s="612" t="s">
        <v>961</v>
      </c>
      <c r="Q47" s="423" t="s">
        <v>1178</v>
      </c>
      <c r="R47" s="421" t="s">
        <v>406</v>
      </c>
      <c r="S47" s="427">
        <v>84930.46</v>
      </c>
    </row>
    <row r="48" spans="2:19" s="391" customFormat="1" x14ac:dyDescent="0.25">
      <c r="B48" s="609" t="s">
        <v>909</v>
      </c>
      <c r="C48" s="609" t="s">
        <v>1127</v>
      </c>
      <c r="D48" s="609" t="s">
        <v>1128</v>
      </c>
      <c r="E48" s="599" t="s">
        <v>1129</v>
      </c>
      <c r="F48" s="609" t="s">
        <v>407</v>
      </c>
      <c r="G48" s="609" t="s">
        <v>362</v>
      </c>
      <c r="H48" s="609" t="s">
        <v>407</v>
      </c>
      <c r="I48" s="609" t="s">
        <v>919</v>
      </c>
      <c r="J48" s="599" t="s">
        <v>1179</v>
      </c>
      <c r="K48" s="609" t="s">
        <v>1118</v>
      </c>
      <c r="L48" s="609" t="s">
        <v>1131</v>
      </c>
      <c r="M48" s="609" t="s">
        <v>1180</v>
      </c>
      <c r="N48" s="609" t="s">
        <v>1132</v>
      </c>
      <c r="O48" s="427">
        <v>9019.16</v>
      </c>
      <c r="P48" s="615" t="s">
        <v>961</v>
      </c>
      <c r="Q48" s="614" t="s">
        <v>407</v>
      </c>
      <c r="R48" s="614" t="s">
        <v>406</v>
      </c>
      <c r="S48" s="427">
        <v>9020.16</v>
      </c>
    </row>
    <row r="49" spans="2:19" x14ac:dyDescent="0.25">
      <c r="B49" s="169"/>
      <c r="C49" s="36"/>
      <c r="D49" s="36"/>
      <c r="E49" s="36"/>
      <c r="F49" s="36"/>
      <c r="G49" s="36"/>
      <c r="H49" s="36"/>
      <c r="I49" s="36"/>
      <c r="J49" s="36"/>
      <c r="K49" s="36"/>
      <c r="L49" s="36"/>
      <c r="M49" s="29"/>
      <c r="N49" s="83" t="s">
        <v>197</v>
      </c>
      <c r="O49" s="301"/>
      <c r="P49" s="302"/>
      <c r="Q49" s="523" t="s">
        <v>198</v>
      </c>
      <c r="R49" s="523"/>
      <c r="S49" s="485">
        <f>SUM(Tabla15[Monto total autorizado])</f>
        <v>1909592.5599999998</v>
      </c>
    </row>
    <row r="50" spans="2:19" x14ac:dyDescent="0.25">
      <c r="B50" s="33"/>
      <c r="C50" s="34"/>
      <c r="D50" s="34"/>
      <c r="E50" s="34"/>
      <c r="F50" s="34"/>
      <c r="G50" s="34"/>
      <c r="H50" s="34"/>
      <c r="I50" s="34"/>
      <c r="J50" s="34"/>
      <c r="K50" s="34"/>
      <c r="L50" s="34"/>
      <c r="M50" s="29"/>
      <c r="N50" s="83" t="s">
        <v>333</v>
      </c>
      <c r="O50" s="484">
        <f>SUM(O15:O48)</f>
        <v>323794.27999999991</v>
      </c>
      <c r="P50" s="142"/>
      <c r="Q50" s="29"/>
      <c r="R50" s="31"/>
      <c r="S50" s="32"/>
    </row>
    <row r="51" spans="2:19" x14ac:dyDescent="0.25">
      <c r="B51" s="38"/>
      <c r="C51" s="39"/>
      <c r="D51" s="39"/>
      <c r="E51" s="39"/>
      <c r="F51" s="39"/>
      <c r="G51" s="39"/>
      <c r="H51" s="39"/>
      <c r="I51" s="39"/>
      <c r="J51" s="39"/>
      <c r="K51" s="39"/>
      <c r="L51" s="39"/>
      <c r="M51" s="174"/>
      <c r="N51" s="174"/>
      <c r="O51" s="174"/>
      <c r="P51" s="174"/>
      <c r="Q51" s="174"/>
      <c r="R51" s="174"/>
      <c r="S51" s="175"/>
    </row>
    <row r="52" spans="2:19" x14ac:dyDescent="0.25">
      <c r="B52" s="42" t="s">
        <v>155</v>
      </c>
      <c r="C52" s="44"/>
      <c r="D52" s="44"/>
      <c r="E52" s="44"/>
      <c r="F52" s="145"/>
      <c r="G52" s="44"/>
      <c r="H52" s="44"/>
      <c r="I52" s="44"/>
      <c r="J52" s="44"/>
      <c r="K52" s="44"/>
      <c r="L52" s="44"/>
      <c r="M52" s="44"/>
      <c r="N52" s="44"/>
      <c r="O52" s="44"/>
      <c r="P52" s="44"/>
      <c r="Q52" s="44"/>
      <c r="R52" s="44"/>
      <c r="S52" s="44"/>
    </row>
    <row r="53" spans="2:19" x14ac:dyDescent="0.25">
      <c r="B53" s="44"/>
      <c r="C53" s="44"/>
      <c r="D53" s="44"/>
      <c r="E53" s="44"/>
      <c r="F53" s="44"/>
      <c r="G53" s="44"/>
      <c r="H53" s="44"/>
      <c r="I53" s="44"/>
      <c r="J53" s="44"/>
      <c r="K53" s="44"/>
      <c r="L53" s="44"/>
      <c r="M53" s="44"/>
      <c r="N53" s="44"/>
      <c r="O53" s="44"/>
      <c r="P53" s="44"/>
      <c r="Q53" s="44"/>
      <c r="R53" s="44"/>
      <c r="S53" s="44"/>
    </row>
    <row r="54" spans="2:19" x14ac:dyDescent="0.25">
      <c r="B54" s="8"/>
      <c r="C54" s="9"/>
      <c r="D54" s="9"/>
      <c r="E54" s="10"/>
    </row>
    <row r="55" spans="2:19" x14ac:dyDescent="0.25">
      <c r="B55" s="503" t="str">
        <f>'II D) 6'!B32:D32</f>
        <v>Héctor Alejandro González López</v>
      </c>
      <c r="C55" s="504"/>
      <c r="D55" s="504"/>
      <c r="E55" s="505"/>
    </row>
    <row r="56" spans="2:19" x14ac:dyDescent="0.25">
      <c r="B56" s="506" t="s">
        <v>37</v>
      </c>
      <c r="C56" s="507"/>
      <c r="D56" s="507"/>
      <c r="E56" s="508"/>
    </row>
    <row r="57" spans="2:19" x14ac:dyDescent="0.25">
      <c r="B57" s="295"/>
      <c r="C57" s="296"/>
      <c r="D57" s="296"/>
      <c r="E57" s="297"/>
    </row>
    <row r="58" spans="2:19" x14ac:dyDescent="0.25">
      <c r="B58" s="503" t="str">
        <f>'II D) 6'!B35:D35</f>
        <v>Unidad de Enlace PEF / CONAC</v>
      </c>
      <c r="C58" s="504"/>
      <c r="D58" s="504"/>
      <c r="E58" s="505"/>
    </row>
    <row r="59" spans="2:19" x14ac:dyDescent="0.25">
      <c r="B59" s="506" t="s">
        <v>38</v>
      </c>
      <c r="C59" s="507"/>
      <c r="D59" s="507"/>
      <c r="E59" s="508"/>
    </row>
    <row r="60" spans="2:19" x14ac:dyDescent="0.25">
      <c r="B60" s="295"/>
      <c r="C60" s="296"/>
      <c r="D60" s="296"/>
      <c r="E60" s="297"/>
    </row>
    <row r="61" spans="2:19" x14ac:dyDescent="0.25">
      <c r="B61" s="503"/>
      <c r="C61" s="504"/>
      <c r="D61" s="504"/>
      <c r="E61" s="505"/>
    </row>
    <row r="62" spans="2:19" x14ac:dyDescent="0.25">
      <c r="B62" s="506" t="s">
        <v>39</v>
      </c>
      <c r="C62" s="507"/>
      <c r="D62" s="507"/>
      <c r="E62" s="508"/>
    </row>
    <row r="63" spans="2:19" x14ac:dyDescent="0.25">
      <c r="B63" s="295"/>
      <c r="C63" s="296"/>
      <c r="D63" s="296"/>
      <c r="E63" s="297"/>
    </row>
    <row r="64" spans="2:19" x14ac:dyDescent="0.25">
      <c r="B64" s="509" t="str">
        <f>'II D) 6'!B41:D41</f>
        <v>Guadalupe, Zac. 7/oct/2021</v>
      </c>
      <c r="C64" s="524"/>
      <c r="D64" s="524"/>
      <c r="E64" s="525"/>
    </row>
    <row r="65" spans="2:5" x14ac:dyDescent="0.25">
      <c r="B65" s="506" t="s">
        <v>353</v>
      </c>
      <c r="C65" s="507"/>
      <c r="D65" s="507"/>
      <c r="E65" s="508"/>
    </row>
    <row r="66" spans="2:5" x14ac:dyDescent="0.25">
      <c r="B66" s="503"/>
      <c r="C66" s="504"/>
      <c r="D66" s="504"/>
      <c r="E66" s="505"/>
    </row>
  </sheetData>
  <sheetProtection insertRows="0" deleteRows="0" autoFilter="0"/>
  <mergeCells count="29">
    <mergeCell ref="B66:E66"/>
    <mergeCell ref="B55:E55"/>
    <mergeCell ref="B56:E56"/>
    <mergeCell ref="B58:E58"/>
    <mergeCell ref="B59:E59"/>
    <mergeCell ref="B61:E61"/>
    <mergeCell ref="B62:E62"/>
    <mergeCell ref="B64:E64"/>
    <mergeCell ref="B65:E65"/>
    <mergeCell ref="S11:S12"/>
    <mergeCell ref="B8:J8"/>
    <mergeCell ref="Q49:R49"/>
    <mergeCell ref="L11:L12"/>
    <mergeCell ref="M11:M12"/>
    <mergeCell ref="N11:N12"/>
    <mergeCell ref="O11:O12"/>
    <mergeCell ref="P11:P12"/>
    <mergeCell ref="Q11:Q12"/>
    <mergeCell ref="P8:R8"/>
    <mergeCell ref="P7:R7"/>
    <mergeCell ref="B11:B12"/>
    <mergeCell ref="C11:C12"/>
    <mergeCell ref="D11:D12"/>
    <mergeCell ref="E11:E12"/>
    <mergeCell ref="F11:F12"/>
    <mergeCell ref="G11:G12"/>
    <mergeCell ref="H11:J11"/>
    <mergeCell ref="K11:K12"/>
    <mergeCell ref="R11:R12"/>
  </mergeCells>
  <dataValidations disablePrompts="1" count="1">
    <dataValidation allowBlank="1" showInputMessage="1" showErrorMessage="1" sqref="B8:J8" xr:uid="{00000000-0002-0000-0A00-000000000000}"/>
  </dataValidations>
  <printOptions horizontalCentered="1"/>
  <pageMargins left="1.0236220472440944" right="0.62992125984251968" top="0.74803149606299213" bottom="0.74803149606299213" header="0.31496062992125984" footer="0.31496062992125984"/>
  <pageSetup paperSize="5" scale="46" orientation="landscape" r:id="rId1"/>
  <headerFooter>
    <oddFooter xml:space="preserve">&amp;L
</oddFooter>
  </headerFooter>
  <ignoredErrors>
    <ignoredError sqref="B8" unlockedFormula="1"/>
  </ignoredErrors>
  <drawing r:id="rId2"/>
  <legacyDrawingHF r:id="rId3"/>
  <tableParts count="1">
    <tablePart r:id="rId4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U67"/>
  <sheetViews>
    <sheetView showGridLines="0" zoomScale="70" zoomScaleNormal="70" workbookViewId="0">
      <pane ySplit="12" topLeftCell="A13" activePane="bottomLeft" state="frozen"/>
      <selection activeCell="G34" sqref="G34"/>
      <selection pane="bottomLeft" activeCell="B66" sqref="B66:D66"/>
    </sheetView>
  </sheetViews>
  <sheetFormatPr baseColWidth="10" defaultRowHeight="15" x14ac:dyDescent="0.25"/>
  <cols>
    <col min="1" max="1" width="2.7109375" customWidth="1"/>
    <col min="2" max="2" width="12.7109375" customWidth="1"/>
    <col min="3" max="3" width="11" customWidth="1"/>
    <col min="4" max="4" width="67.28515625" customWidth="1"/>
    <col min="5" max="5" width="11.7109375" customWidth="1"/>
    <col min="6" max="6" width="9.5703125" customWidth="1"/>
    <col min="7" max="7" width="9.85546875" style="176" customWidth="1"/>
    <col min="8" max="8" width="8.85546875" customWidth="1"/>
    <col min="9" max="9" width="8.5703125" customWidth="1"/>
    <col min="10" max="10" width="12" customWidth="1"/>
    <col min="11" max="11" width="13.5703125" customWidth="1"/>
    <col min="12" max="12" width="13.7109375" customWidth="1"/>
    <col min="13" max="14" width="13.85546875" customWidth="1"/>
    <col min="15" max="15" width="14.42578125" customWidth="1"/>
    <col min="16" max="16" width="11.85546875" customWidth="1"/>
    <col min="17" max="17" width="10.7109375" customWidth="1"/>
    <col min="18" max="18" width="24.5703125" customWidth="1"/>
  </cols>
  <sheetData>
    <row r="1" spans="1:21" ht="15" customHeight="1" x14ac:dyDescent="0.25"/>
    <row r="2" spans="1:21" ht="15" customHeight="1" x14ac:dyDescent="0.25"/>
    <row r="3" spans="1:21" ht="15" customHeight="1" x14ac:dyDescent="0.25"/>
    <row r="4" spans="1:21" ht="15" customHeight="1" x14ac:dyDescent="0.25"/>
    <row r="5" spans="1:21" ht="15" customHeight="1" x14ac:dyDescent="0.25"/>
    <row r="7" spans="1:21" ht="18.75" x14ac:dyDescent="0.3">
      <c r="B7" s="425" t="s">
        <v>199</v>
      </c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531" t="str">
        <f>'Caratula Resumen'!E16</f>
        <v xml:space="preserve"> ZACATECAS </v>
      </c>
      <c r="Q7" s="531"/>
      <c r="R7" s="349"/>
    </row>
    <row r="8" spans="1:21" ht="18.75" x14ac:dyDescent="0.3">
      <c r="B8" s="582" t="str">
        <f>'Caratula Resumen'!E17</f>
        <v>Fondo de Aportaciones para la Educación Tecnológica y de Adultos/Colegio Nacional de Educación Profesional Técnica (FAETA/CONALEP)</v>
      </c>
      <c r="C8" s="583"/>
      <c r="D8" s="583"/>
      <c r="E8" s="583"/>
      <c r="F8" s="583"/>
      <c r="G8" s="583"/>
      <c r="H8" s="583"/>
      <c r="I8" s="583"/>
      <c r="J8" s="583"/>
      <c r="K8" s="351"/>
      <c r="L8" s="351"/>
      <c r="M8" s="351"/>
      <c r="N8" s="351"/>
      <c r="O8" s="530" t="s">
        <v>351</v>
      </c>
      <c r="P8" s="530"/>
      <c r="Q8" s="530"/>
      <c r="R8" s="426"/>
    </row>
    <row r="9" spans="1:21" x14ac:dyDescent="0.25">
      <c r="A9">
        <v>41</v>
      </c>
      <c r="B9" s="18"/>
      <c r="C9" s="19"/>
      <c r="D9" s="19"/>
      <c r="E9" s="19"/>
      <c r="F9" s="19"/>
      <c r="G9" s="19"/>
      <c r="H9" s="19"/>
      <c r="I9" s="19"/>
      <c r="J9" s="19"/>
      <c r="K9" s="19"/>
      <c r="L9" s="19"/>
      <c r="M9" s="19"/>
      <c r="N9" s="19"/>
      <c r="O9" s="19"/>
      <c r="P9" s="19"/>
      <c r="Q9" s="19"/>
      <c r="R9" s="377"/>
    </row>
    <row r="10" spans="1:21" ht="5.0999999999999996" customHeight="1" x14ac:dyDescent="0.25">
      <c r="G10"/>
    </row>
    <row r="11" spans="1:21" ht="39.75" customHeight="1" x14ac:dyDescent="0.25">
      <c r="B11" s="584" t="s">
        <v>200</v>
      </c>
      <c r="C11" s="578" t="s">
        <v>201</v>
      </c>
      <c r="D11" s="578" t="s">
        <v>202</v>
      </c>
      <c r="E11" s="578" t="s">
        <v>203</v>
      </c>
      <c r="F11" s="578" t="s">
        <v>204</v>
      </c>
      <c r="G11" s="585" t="s">
        <v>205</v>
      </c>
      <c r="H11" s="578" t="s">
        <v>149</v>
      </c>
      <c r="I11" s="578" t="s">
        <v>150</v>
      </c>
      <c r="J11" s="580" t="s">
        <v>206</v>
      </c>
      <c r="K11" s="580"/>
      <c r="L11" s="580"/>
      <c r="M11" s="580"/>
      <c r="N11" s="580"/>
      <c r="O11" s="580" t="s">
        <v>207</v>
      </c>
      <c r="P11" s="580"/>
      <c r="Q11" s="580"/>
      <c r="R11" s="578" t="s">
        <v>208</v>
      </c>
      <c r="T11" s="581"/>
      <c r="U11" s="581"/>
    </row>
    <row r="12" spans="1:21" ht="82.5" customHeight="1" x14ac:dyDescent="0.25">
      <c r="B12" s="584"/>
      <c r="C12" s="578"/>
      <c r="D12" s="578"/>
      <c r="E12" s="578"/>
      <c r="F12" s="578"/>
      <c r="G12" s="585"/>
      <c r="H12" s="578"/>
      <c r="I12" s="578"/>
      <c r="J12" s="170" t="s">
        <v>209</v>
      </c>
      <c r="K12" s="170" t="s">
        <v>210</v>
      </c>
      <c r="L12" s="170" t="s">
        <v>211</v>
      </c>
      <c r="M12" s="170" t="s">
        <v>212</v>
      </c>
      <c r="N12" s="170" t="s">
        <v>213</v>
      </c>
      <c r="O12" s="170" t="s">
        <v>214</v>
      </c>
      <c r="P12" s="170" t="s">
        <v>215</v>
      </c>
      <c r="Q12" s="170" t="s">
        <v>216</v>
      </c>
      <c r="R12" s="578"/>
    </row>
    <row r="13" spans="1:21" ht="5.0999999999999996" customHeight="1" x14ac:dyDescent="0.25"/>
    <row r="14" spans="1:21" ht="75" hidden="1" x14ac:dyDescent="0.25">
      <c r="B14" s="177" t="s">
        <v>200</v>
      </c>
      <c r="C14" s="173" t="s">
        <v>201</v>
      </c>
      <c r="D14" s="173" t="s">
        <v>202</v>
      </c>
      <c r="E14" s="173" t="s">
        <v>203</v>
      </c>
      <c r="F14" s="173" t="s">
        <v>204</v>
      </c>
      <c r="G14" s="178" t="s">
        <v>205</v>
      </c>
      <c r="H14" s="173" t="s">
        <v>149</v>
      </c>
      <c r="I14" s="173" t="s">
        <v>150</v>
      </c>
      <c r="J14" s="170" t="s">
        <v>209</v>
      </c>
      <c r="K14" s="170" t="s">
        <v>210</v>
      </c>
      <c r="L14" s="170" t="s">
        <v>211</v>
      </c>
      <c r="M14" s="170" t="s">
        <v>212</v>
      </c>
      <c r="N14" s="170" t="s">
        <v>213</v>
      </c>
      <c r="O14" s="170" t="s">
        <v>214</v>
      </c>
      <c r="P14" s="170" t="s">
        <v>215</v>
      </c>
      <c r="Q14" s="170" t="s">
        <v>216</v>
      </c>
      <c r="R14" s="173" t="s">
        <v>208</v>
      </c>
    </row>
    <row r="15" spans="1:21" s="391" customFormat="1" x14ac:dyDescent="0.25">
      <c r="B15" s="616" t="s">
        <v>407</v>
      </c>
      <c r="C15" s="493" t="s">
        <v>906</v>
      </c>
      <c r="D15" s="493" t="s">
        <v>1130</v>
      </c>
      <c r="E15" s="493" t="s">
        <v>1132</v>
      </c>
      <c r="F15" s="493" t="s">
        <v>909</v>
      </c>
      <c r="G15" s="493" t="s">
        <v>363</v>
      </c>
      <c r="H15" s="493" t="s">
        <v>1131</v>
      </c>
      <c r="I15" s="493" t="s">
        <v>365</v>
      </c>
      <c r="J15" s="493" t="s">
        <v>1181</v>
      </c>
      <c r="K15" s="493" t="s">
        <v>1182</v>
      </c>
      <c r="L15" s="493" t="s">
        <v>367</v>
      </c>
      <c r="M15" s="493" t="s">
        <v>367</v>
      </c>
      <c r="N15" s="493" t="s">
        <v>367</v>
      </c>
      <c r="O15" s="617" t="s">
        <v>907</v>
      </c>
      <c r="P15" s="617" t="s">
        <v>1183</v>
      </c>
      <c r="Q15" s="617" t="s">
        <v>907</v>
      </c>
      <c r="R15" s="493" t="s">
        <v>911</v>
      </c>
    </row>
    <row r="16" spans="1:21" s="391" customFormat="1" x14ac:dyDescent="0.25">
      <c r="B16" s="618" t="s">
        <v>407</v>
      </c>
      <c r="C16" s="619" t="s">
        <v>1075</v>
      </c>
      <c r="D16" s="620" t="s">
        <v>1133</v>
      </c>
      <c r="E16" s="620" t="s">
        <v>1132</v>
      </c>
      <c r="F16" s="619" t="s">
        <v>909</v>
      </c>
      <c r="G16" s="621" t="s">
        <v>363</v>
      </c>
      <c r="H16" s="619" t="s">
        <v>1116</v>
      </c>
      <c r="I16" s="619" t="s">
        <v>1134</v>
      </c>
      <c r="J16" s="621" t="s">
        <v>1181</v>
      </c>
      <c r="K16" s="621" t="s">
        <v>1182</v>
      </c>
      <c r="L16" s="622" t="s">
        <v>367</v>
      </c>
      <c r="M16" s="622" t="s">
        <v>367</v>
      </c>
      <c r="N16" s="623" t="s">
        <v>367</v>
      </c>
      <c r="O16" s="619" t="s">
        <v>907</v>
      </c>
      <c r="P16" s="619" t="s">
        <v>1183</v>
      </c>
      <c r="Q16" s="619" t="s">
        <v>907</v>
      </c>
      <c r="R16" s="621" t="s">
        <v>911</v>
      </c>
    </row>
    <row r="17" spans="2:18" s="391" customFormat="1" x14ac:dyDescent="0.25">
      <c r="B17" s="618" t="s">
        <v>407</v>
      </c>
      <c r="C17" s="619" t="s">
        <v>1064</v>
      </c>
      <c r="D17" s="620" t="s">
        <v>1135</v>
      </c>
      <c r="E17" s="620" t="s">
        <v>1132</v>
      </c>
      <c r="F17" s="619" t="s">
        <v>909</v>
      </c>
      <c r="G17" s="621" t="s">
        <v>363</v>
      </c>
      <c r="H17" s="619" t="s">
        <v>1116</v>
      </c>
      <c r="I17" s="619" t="s">
        <v>1136</v>
      </c>
      <c r="J17" s="621" t="s">
        <v>1181</v>
      </c>
      <c r="K17" s="621" t="s">
        <v>1182</v>
      </c>
      <c r="L17" s="622" t="s">
        <v>367</v>
      </c>
      <c r="M17" s="622" t="s">
        <v>367</v>
      </c>
      <c r="N17" s="623" t="s">
        <v>367</v>
      </c>
      <c r="O17" s="619" t="s">
        <v>907</v>
      </c>
      <c r="P17" s="619" t="s">
        <v>1183</v>
      </c>
      <c r="Q17" s="619" t="s">
        <v>907</v>
      </c>
      <c r="R17" s="621" t="s">
        <v>911</v>
      </c>
    </row>
    <row r="18" spans="2:18" s="391" customFormat="1" x14ac:dyDescent="0.25">
      <c r="B18" s="618" t="s">
        <v>407</v>
      </c>
      <c r="C18" s="619" t="s">
        <v>1105</v>
      </c>
      <c r="D18" s="620" t="s">
        <v>1137</v>
      </c>
      <c r="E18" s="620" t="s">
        <v>1132</v>
      </c>
      <c r="F18" s="619" t="s">
        <v>1085</v>
      </c>
      <c r="G18" s="621" t="s">
        <v>363</v>
      </c>
      <c r="H18" s="619" t="s">
        <v>1116</v>
      </c>
      <c r="I18" s="619" t="s">
        <v>1138</v>
      </c>
      <c r="J18" s="621" t="s">
        <v>1181</v>
      </c>
      <c r="K18" s="621" t="s">
        <v>1182</v>
      </c>
      <c r="L18" s="622" t="s">
        <v>367</v>
      </c>
      <c r="M18" s="622" t="s">
        <v>367</v>
      </c>
      <c r="N18" s="623" t="s">
        <v>367</v>
      </c>
      <c r="O18" s="619" t="s">
        <v>907</v>
      </c>
      <c r="P18" s="619" t="s">
        <v>1183</v>
      </c>
      <c r="Q18" s="619" t="s">
        <v>907</v>
      </c>
      <c r="R18" s="621" t="s">
        <v>911</v>
      </c>
    </row>
    <row r="19" spans="2:18" s="391" customFormat="1" x14ac:dyDescent="0.25">
      <c r="B19" s="618" t="s">
        <v>407</v>
      </c>
      <c r="C19" s="619" t="s">
        <v>1046</v>
      </c>
      <c r="D19" s="620" t="s">
        <v>1139</v>
      </c>
      <c r="E19" s="620" t="s">
        <v>1132</v>
      </c>
      <c r="F19" s="619" t="s">
        <v>407</v>
      </c>
      <c r="G19" s="621" t="s">
        <v>363</v>
      </c>
      <c r="H19" s="619" t="s">
        <v>1131</v>
      </c>
      <c r="I19" s="619" t="s">
        <v>1117</v>
      </c>
      <c r="J19" s="621" t="s">
        <v>1181</v>
      </c>
      <c r="K19" s="621" t="s">
        <v>1182</v>
      </c>
      <c r="L19" s="622" t="s">
        <v>367</v>
      </c>
      <c r="M19" s="622" t="s">
        <v>367</v>
      </c>
      <c r="N19" s="623" t="s">
        <v>367</v>
      </c>
      <c r="O19" s="619" t="s">
        <v>907</v>
      </c>
      <c r="P19" s="619" t="s">
        <v>1183</v>
      </c>
      <c r="Q19" s="619" t="s">
        <v>907</v>
      </c>
      <c r="R19" s="621" t="s">
        <v>911</v>
      </c>
    </row>
    <row r="20" spans="2:18" s="391" customFormat="1" x14ac:dyDescent="0.25">
      <c r="B20" s="618" t="s">
        <v>407</v>
      </c>
      <c r="C20" s="619" t="s">
        <v>1033</v>
      </c>
      <c r="D20" s="620" t="s">
        <v>1140</v>
      </c>
      <c r="E20" s="620" t="s">
        <v>1132</v>
      </c>
      <c r="F20" s="619" t="s">
        <v>407</v>
      </c>
      <c r="G20" s="621" t="s">
        <v>363</v>
      </c>
      <c r="H20" s="619" t="s">
        <v>1116</v>
      </c>
      <c r="I20" s="619" t="s">
        <v>1141</v>
      </c>
      <c r="J20" s="621" t="s">
        <v>1181</v>
      </c>
      <c r="K20" s="621" t="s">
        <v>1182</v>
      </c>
      <c r="L20" s="622" t="s">
        <v>367</v>
      </c>
      <c r="M20" s="622" t="s">
        <v>367</v>
      </c>
      <c r="N20" s="623" t="s">
        <v>367</v>
      </c>
      <c r="O20" s="619" t="s">
        <v>907</v>
      </c>
      <c r="P20" s="619" t="s">
        <v>1183</v>
      </c>
      <c r="Q20" s="619" t="s">
        <v>907</v>
      </c>
      <c r="R20" s="621" t="s">
        <v>911</v>
      </c>
    </row>
    <row r="21" spans="2:18" s="391" customFormat="1" x14ac:dyDescent="0.25">
      <c r="B21" s="618" t="s">
        <v>407</v>
      </c>
      <c r="C21" s="619" t="s">
        <v>1033</v>
      </c>
      <c r="D21" s="620" t="s">
        <v>1140</v>
      </c>
      <c r="E21" s="620" t="s">
        <v>1132</v>
      </c>
      <c r="F21" s="619" t="s">
        <v>407</v>
      </c>
      <c r="G21" s="621" t="s">
        <v>363</v>
      </c>
      <c r="H21" s="619" t="s">
        <v>1116</v>
      </c>
      <c r="I21" s="619" t="s">
        <v>1121</v>
      </c>
      <c r="J21" s="621" t="s">
        <v>1181</v>
      </c>
      <c r="K21" s="621" t="s">
        <v>1182</v>
      </c>
      <c r="L21" s="622" t="s">
        <v>367</v>
      </c>
      <c r="M21" s="622" t="s">
        <v>367</v>
      </c>
      <c r="N21" s="623" t="s">
        <v>367</v>
      </c>
      <c r="O21" s="619" t="s">
        <v>907</v>
      </c>
      <c r="P21" s="619" t="s">
        <v>1183</v>
      </c>
      <c r="Q21" s="619" t="s">
        <v>907</v>
      </c>
      <c r="R21" s="621" t="s">
        <v>911</v>
      </c>
    </row>
    <row r="22" spans="2:18" s="391" customFormat="1" x14ac:dyDescent="0.25">
      <c r="B22" s="618" t="s">
        <v>407</v>
      </c>
      <c r="C22" s="619" t="s">
        <v>1033</v>
      </c>
      <c r="D22" s="620" t="s">
        <v>1140</v>
      </c>
      <c r="E22" s="620" t="s">
        <v>1132</v>
      </c>
      <c r="F22" s="619" t="s">
        <v>407</v>
      </c>
      <c r="G22" s="621" t="s">
        <v>363</v>
      </c>
      <c r="H22" s="619" t="s">
        <v>1118</v>
      </c>
      <c r="I22" s="619" t="s">
        <v>1121</v>
      </c>
      <c r="J22" s="621" t="s">
        <v>1181</v>
      </c>
      <c r="K22" s="621" t="s">
        <v>1182</v>
      </c>
      <c r="L22" s="622" t="s">
        <v>367</v>
      </c>
      <c r="M22" s="622" t="s">
        <v>367</v>
      </c>
      <c r="N22" s="623" t="s">
        <v>367</v>
      </c>
      <c r="O22" s="619" t="s">
        <v>907</v>
      </c>
      <c r="P22" s="619" t="s">
        <v>1183</v>
      </c>
      <c r="Q22" s="619" t="s">
        <v>907</v>
      </c>
      <c r="R22" s="621" t="s">
        <v>911</v>
      </c>
    </row>
    <row r="23" spans="2:18" s="391" customFormat="1" x14ac:dyDescent="0.25">
      <c r="B23" s="618" t="s">
        <v>407</v>
      </c>
      <c r="C23" s="619" t="s">
        <v>1043</v>
      </c>
      <c r="D23" s="620" t="s">
        <v>1142</v>
      </c>
      <c r="E23" s="620" t="s">
        <v>1132</v>
      </c>
      <c r="F23" s="619" t="s">
        <v>909</v>
      </c>
      <c r="G23" s="621" t="s">
        <v>363</v>
      </c>
      <c r="H23" s="619" t="s">
        <v>1116</v>
      </c>
      <c r="I23" s="619" t="s">
        <v>1143</v>
      </c>
      <c r="J23" s="621" t="s">
        <v>1181</v>
      </c>
      <c r="K23" s="621" t="s">
        <v>1182</v>
      </c>
      <c r="L23" s="622" t="s">
        <v>367</v>
      </c>
      <c r="M23" s="622" t="s">
        <v>367</v>
      </c>
      <c r="N23" s="623" t="s">
        <v>367</v>
      </c>
      <c r="O23" s="619" t="s">
        <v>907</v>
      </c>
      <c r="P23" s="619" t="s">
        <v>1183</v>
      </c>
      <c r="Q23" s="619" t="s">
        <v>907</v>
      </c>
      <c r="R23" s="621" t="s">
        <v>911</v>
      </c>
    </row>
    <row r="24" spans="2:18" s="391" customFormat="1" x14ac:dyDescent="0.25">
      <c r="B24" s="618" t="s">
        <v>407</v>
      </c>
      <c r="C24" s="619" t="s">
        <v>1061</v>
      </c>
      <c r="D24" s="620" t="s">
        <v>1144</v>
      </c>
      <c r="E24" s="620" t="s">
        <v>1132</v>
      </c>
      <c r="F24" s="619" t="s">
        <v>407</v>
      </c>
      <c r="G24" s="621" t="s">
        <v>363</v>
      </c>
      <c r="H24" s="619" t="s">
        <v>1116</v>
      </c>
      <c r="I24" s="619" t="s">
        <v>1145</v>
      </c>
      <c r="J24" s="621" t="s">
        <v>1181</v>
      </c>
      <c r="K24" s="621" t="s">
        <v>1182</v>
      </c>
      <c r="L24" s="622" t="s">
        <v>367</v>
      </c>
      <c r="M24" s="622" t="s">
        <v>367</v>
      </c>
      <c r="N24" s="623" t="s">
        <v>367</v>
      </c>
      <c r="O24" s="619" t="s">
        <v>907</v>
      </c>
      <c r="P24" s="619" t="s">
        <v>1183</v>
      </c>
      <c r="Q24" s="619" t="s">
        <v>907</v>
      </c>
      <c r="R24" s="621" t="s">
        <v>911</v>
      </c>
    </row>
    <row r="25" spans="2:18" s="391" customFormat="1" x14ac:dyDescent="0.25">
      <c r="B25" s="618" t="s">
        <v>407</v>
      </c>
      <c r="C25" s="619" t="s">
        <v>952</v>
      </c>
      <c r="D25" s="620" t="s">
        <v>1146</v>
      </c>
      <c r="E25" s="620" t="s">
        <v>1132</v>
      </c>
      <c r="F25" s="619" t="s">
        <v>909</v>
      </c>
      <c r="G25" s="621" t="s">
        <v>363</v>
      </c>
      <c r="H25" s="619" t="s">
        <v>1131</v>
      </c>
      <c r="I25" s="619" t="s">
        <v>1147</v>
      </c>
      <c r="J25" s="621" t="s">
        <v>1181</v>
      </c>
      <c r="K25" s="621" t="s">
        <v>1182</v>
      </c>
      <c r="L25" s="622" t="s">
        <v>367</v>
      </c>
      <c r="M25" s="622" t="s">
        <v>367</v>
      </c>
      <c r="N25" s="623" t="s">
        <v>367</v>
      </c>
      <c r="O25" s="619" t="s">
        <v>907</v>
      </c>
      <c r="P25" s="619" t="s">
        <v>1183</v>
      </c>
      <c r="Q25" s="619" t="s">
        <v>907</v>
      </c>
      <c r="R25" s="621" t="s">
        <v>911</v>
      </c>
    </row>
    <row r="26" spans="2:18" s="391" customFormat="1" x14ac:dyDescent="0.25">
      <c r="B26" s="618" t="s">
        <v>407</v>
      </c>
      <c r="C26" s="619" t="s">
        <v>1091</v>
      </c>
      <c r="D26" s="620" t="s">
        <v>1148</v>
      </c>
      <c r="E26" s="620" t="s">
        <v>1132</v>
      </c>
      <c r="F26" s="619" t="s">
        <v>909</v>
      </c>
      <c r="G26" s="621" t="s">
        <v>363</v>
      </c>
      <c r="H26" s="619" t="s">
        <v>1116</v>
      </c>
      <c r="I26" s="619" t="s">
        <v>1149</v>
      </c>
      <c r="J26" s="621" t="s">
        <v>1181</v>
      </c>
      <c r="K26" s="621" t="s">
        <v>1182</v>
      </c>
      <c r="L26" s="622" t="s">
        <v>367</v>
      </c>
      <c r="M26" s="622" t="s">
        <v>367</v>
      </c>
      <c r="N26" s="623" t="s">
        <v>367</v>
      </c>
      <c r="O26" s="619" t="s">
        <v>907</v>
      </c>
      <c r="P26" s="619" t="s">
        <v>1183</v>
      </c>
      <c r="Q26" s="619" t="s">
        <v>907</v>
      </c>
      <c r="R26" s="621" t="s">
        <v>911</v>
      </c>
    </row>
    <row r="27" spans="2:18" s="391" customFormat="1" x14ac:dyDescent="0.25">
      <c r="B27" s="618" t="s">
        <v>407</v>
      </c>
      <c r="C27" s="619" t="s">
        <v>1091</v>
      </c>
      <c r="D27" s="620" t="s">
        <v>1148</v>
      </c>
      <c r="E27" s="620" t="s">
        <v>1132</v>
      </c>
      <c r="F27" s="619" t="s">
        <v>909</v>
      </c>
      <c r="G27" s="621" t="s">
        <v>363</v>
      </c>
      <c r="H27" s="619" t="s">
        <v>1118</v>
      </c>
      <c r="I27" s="619" t="s">
        <v>1149</v>
      </c>
      <c r="J27" s="621" t="s">
        <v>1181</v>
      </c>
      <c r="K27" s="621" t="s">
        <v>1182</v>
      </c>
      <c r="L27" s="622" t="s">
        <v>367</v>
      </c>
      <c r="M27" s="622" t="s">
        <v>367</v>
      </c>
      <c r="N27" s="623" t="s">
        <v>367</v>
      </c>
      <c r="O27" s="619" t="s">
        <v>907</v>
      </c>
      <c r="P27" s="619" t="s">
        <v>1183</v>
      </c>
      <c r="Q27" s="619" t="s">
        <v>907</v>
      </c>
      <c r="R27" s="621" t="s">
        <v>911</v>
      </c>
    </row>
    <row r="28" spans="2:18" s="391" customFormat="1" x14ac:dyDescent="0.25">
      <c r="B28" s="618" t="s">
        <v>407</v>
      </c>
      <c r="C28" s="619" t="s">
        <v>930</v>
      </c>
      <c r="D28" s="620" t="s">
        <v>1150</v>
      </c>
      <c r="E28" s="620" t="s">
        <v>1132</v>
      </c>
      <c r="F28" s="619" t="s">
        <v>909</v>
      </c>
      <c r="G28" s="621" t="s">
        <v>363</v>
      </c>
      <c r="H28" s="619" t="s">
        <v>1131</v>
      </c>
      <c r="I28" s="619" t="s">
        <v>1151</v>
      </c>
      <c r="J28" s="621" t="s">
        <v>1181</v>
      </c>
      <c r="K28" s="621" t="s">
        <v>1182</v>
      </c>
      <c r="L28" s="622" t="s">
        <v>367</v>
      </c>
      <c r="M28" s="622" t="s">
        <v>367</v>
      </c>
      <c r="N28" s="623" t="s">
        <v>367</v>
      </c>
      <c r="O28" s="619" t="s">
        <v>907</v>
      </c>
      <c r="P28" s="619" t="s">
        <v>1183</v>
      </c>
      <c r="Q28" s="619" t="s">
        <v>907</v>
      </c>
      <c r="R28" s="621" t="s">
        <v>911</v>
      </c>
    </row>
    <row r="29" spans="2:18" s="391" customFormat="1" x14ac:dyDescent="0.25">
      <c r="B29" s="618" t="s">
        <v>407</v>
      </c>
      <c r="C29" s="619" t="s">
        <v>913</v>
      </c>
      <c r="D29" s="620" t="s">
        <v>1152</v>
      </c>
      <c r="E29" s="620" t="s">
        <v>1132</v>
      </c>
      <c r="F29" s="619" t="s">
        <v>407</v>
      </c>
      <c r="G29" s="621" t="s">
        <v>363</v>
      </c>
      <c r="H29" s="619" t="s">
        <v>1131</v>
      </c>
      <c r="I29" s="619" t="s">
        <v>1153</v>
      </c>
      <c r="J29" s="621" t="s">
        <v>1181</v>
      </c>
      <c r="K29" s="621" t="s">
        <v>1182</v>
      </c>
      <c r="L29" s="622" t="s">
        <v>367</v>
      </c>
      <c r="M29" s="622" t="s">
        <v>367</v>
      </c>
      <c r="N29" s="623" t="s">
        <v>367</v>
      </c>
      <c r="O29" s="619" t="s">
        <v>907</v>
      </c>
      <c r="P29" s="619" t="s">
        <v>1183</v>
      </c>
      <c r="Q29" s="619" t="s">
        <v>907</v>
      </c>
      <c r="R29" s="621" t="s">
        <v>911</v>
      </c>
    </row>
    <row r="30" spans="2:18" s="391" customFormat="1" x14ac:dyDescent="0.25">
      <c r="B30" s="618" t="s">
        <v>407</v>
      </c>
      <c r="C30" s="619" t="s">
        <v>935</v>
      </c>
      <c r="D30" s="620" t="s">
        <v>1154</v>
      </c>
      <c r="E30" s="620" t="s">
        <v>1132</v>
      </c>
      <c r="F30" s="619" t="s">
        <v>407</v>
      </c>
      <c r="G30" s="621" t="s">
        <v>363</v>
      </c>
      <c r="H30" s="619" t="s">
        <v>1131</v>
      </c>
      <c r="I30" s="619" t="s">
        <v>1147</v>
      </c>
      <c r="J30" s="621" t="s">
        <v>1181</v>
      </c>
      <c r="K30" s="621" t="s">
        <v>1182</v>
      </c>
      <c r="L30" s="622" t="s">
        <v>367</v>
      </c>
      <c r="M30" s="622" t="s">
        <v>367</v>
      </c>
      <c r="N30" s="623" t="s">
        <v>367</v>
      </c>
      <c r="O30" s="619" t="s">
        <v>907</v>
      </c>
      <c r="P30" s="619" t="s">
        <v>1183</v>
      </c>
      <c r="Q30" s="619" t="s">
        <v>907</v>
      </c>
      <c r="R30" s="621" t="s">
        <v>911</v>
      </c>
    </row>
    <row r="31" spans="2:18" s="391" customFormat="1" x14ac:dyDescent="0.25">
      <c r="B31" s="618" t="s">
        <v>407</v>
      </c>
      <c r="C31" s="619" t="s">
        <v>948</v>
      </c>
      <c r="D31" s="620" t="s">
        <v>1155</v>
      </c>
      <c r="E31" s="620" t="s">
        <v>1132</v>
      </c>
      <c r="F31" s="619" t="s">
        <v>407</v>
      </c>
      <c r="G31" s="621" t="s">
        <v>363</v>
      </c>
      <c r="H31" s="619" t="s">
        <v>1131</v>
      </c>
      <c r="I31" s="619" t="s">
        <v>1151</v>
      </c>
      <c r="J31" s="621" t="s">
        <v>1181</v>
      </c>
      <c r="K31" s="621" t="s">
        <v>1182</v>
      </c>
      <c r="L31" s="622" t="s">
        <v>367</v>
      </c>
      <c r="M31" s="622" t="s">
        <v>367</v>
      </c>
      <c r="N31" s="623" t="s">
        <v>367</v>
      </c>
      <c r="O31" s="619" t="s">
        <v>907</v>
      </c>
      <c r="P31" s="619" t="s">
        <v>1183</v>
      </c>
      <c r="Q31" s="619" t="s">
        <v>907</v>
      </c>
      <c r="R31" s="621" t="s">
        <v>911</v>
      </c>
    </row>
    <row r="32" spans="2:18" s="391" customFormat="1" x14ac:dyDescent="0.25">
      <c r="B32" s="618" t="s">
        <v>407</v>
      </c>
      <c r="C32" s="619" t="s">
        <v>922</v>
      </c>
      <c r="D32" s="620" t="s">
        <v>1156</v>
      </c>
      <c r="E32" s="620" t="s">
        <v>1132</v>
      </c>
      <c r="F32" s="619" t="s">
        <v>909</v>
      </c>
      <c r="G32" s="621" t="s">
        <v>363</v>
      </c>
      <c r="H32" s="619" t="s">
        <v>1118</v>
      </c>
      <c r="I32" s="619" t="s">
        <v>1157</v>
      </c>
      <c r="J32" s="621" t="s">
        <v>1181</v>
      </c>
      <c r="K32" s="621" t="s">
        <v>1182</v>
      </c>
      <c r="L32" s="622" t="s">
        <v>367</v>
      </c>
      <c r="M32" s="622" t="s">
        <v>367</v>
      </c>
      <c r="N32" s="623" t="s">
        <v>367</v>
      </c>
      <c r="O32" s="619" t="s">
        <v>907</v>
      </c>
      <c r="P32" s="619" t="s">
        <v>1183</v>
      </c>
      <c r="Q32" s="619" t="s">
        <v>907</v>
      </c>
      <c r="R32" s="621" t="s">
        <v>911</v>
      </c>
    </row>
    <row r="33" spans="2:18" s="391" customFormat="1" x14ac:dyDescent="0.25">
      <c r="B33" s="618" t="s">
        <v>407</v>
      </c>
      <c r="C33" s="619" t="s">
        <v>922</v>
      </c>
      <c r="D33" s="620" t="s">
        <v>1156</v>
      </c>
      <c r="E33" s="620" t="s">
        <v>1132</v>
      </c>
      <c r="F33" s="619" t="s">
        <v>909</v>
      </c>
      <c r="G33" s="621" t="s">
        <v>363</v>
      </c>
      <c r="H33" s="619" t="s">
        <v>1131</v>
      </c>
      <c r="I33" s="619" t="s">
        <v>1157</v>
      </c>
      <c r="J33" s="621" t="s">
        <v>1181</v>
      </c>
      <c r="K33" s="621" t="s">
        <v>1182</v>
      </c>
      <c r="L33" s="622" t="s">
        <v>367</v>
      </c>
      <c r="M33" s="622" t="s">
        <v>367</v>
      </c>
      <c r="N33" s="623" t="s">
        <v>367</v>
      </c>
      <c r="O33" s="619" t="s">
        <v>907</v>
      </c>
      <c r="P33" s="619" t="s">
        <v>1183</v>
      </c>
      <c r="Q33" s="619" t="s">
        <v>907</v>
      </c>
      <c r="R33" s="621" t="s">
        <v>911</v>
      </c>
    </row>
    <row r="34" spans="2:18" s="391" customFormat="1" x14ac:dyDescent="0.25">
      <c r="B34" s="618" t="s">
        <v>407</v>
      </c>
      <c r="C34" s="619" t="s">
        <v>925</v>
      </c>
      <c r="D34" s="620" t="s">
        <v>1159</v>
      </c>
      <c r="E34" s="620" t="s">
        <v>1132</v>
      </c>
      <c r="F34" s="619" t="s">
        <v>909</v>
      </c>
      <c r="G34" s="621" t="s">
        <v>363</v>
      </c>
      <c r="H34" s="619" t="s">
        <v>1116</v>
      </c>
      <c r="I34" s="619" t="s">
        <v>1125</v>
      </c>
      <c r="J34" s="621" t="s">
        <v>1181</v>
      </c>
      <c r="K34" s="621" t="s">
        <v>1182</v>
      </c>
      <c r="L34" s="622" t="s">
        <v>367</v>
      </c>
      <c r="M34" s="622" t="s">
        <v>367</v>
      </c>
      <c r="N34" s="623" t="s">
        <v>367</v>
      </c>
      <c r="O34" s="619" t="s">
        <v>907</v>
      </c>
      <c r="P34" s="619" t="s">
        <v>1183</v>
      </c>
      <c r="Q34" s="619" t="s">
        <v>907</v>
      </c>
      <c r="R34" s="621" t="s">
        <v>911</v>
      </c>
    </row>
    <row r="35" spans="2:18" s="391" customFormat="1" x14ac:dyDescent="0.25">
      <c r="B35" s="618" t="s">
        <v>407</v>
      </c>
      <c r="C35" s="619" t="s">
        <v>925</v>
      </c>
      <c r="D35" s="620" t="s">
        <v>1159</v>
      </c>
      <c r="E35" s="620" t="s">
        <v>1132</v>
      </c>
      <c r="F35" s="619" t="s">
        <v>909</v>
      </c>
      <c r="G35" s="621" t="s">
        <v>363</v>
      </c>
      <c r="H35" s="619" t="s">
        <v>1118</v>
      </c>
      <c r="I35" s="619" t="s">
        <v>1125</v>
      </c>
      <c r="J35" s="621" t="s">
        <v>1181</v>
      </c>
      <c r="K35" s="621" t="s">
        <v>1182</v>
      </c>
      <c r="L35" s="622" t="s">
        <v>367</v>
      </c>
      <c r="M35" s="622" t="s">
        <v>367</v>
      </c>
      <c r="N35" s="623" t="s">
        <v>367</v>
      </c>
      <c r="O35" s="619" t="s">
        <v>907</v>
      </c>
      <c r="P35" s="619" t="s">
        <v>1183</v>
      </c>
      <c r="Q35" s="619" t="s">
        <v>907</v>
      </c>
      <c r="R35" s="621" t="s">
        <v>911</v>
      </c>
    </row>
    <row r="36" spans="2:18" s="391" customFormat="1" x14ac:dyDescent="0.25">
      <c r="B36" s="618" t="s">
        <v>407</v>
      </c>
      <c r="C36" s="619" t="s">
        <v>925</v>
      </c>
      <c r="D36" s="620" t="s">
        <v>1159</v>
      </c>
      <c r="E36" s="620" t="s">
        <v>1132</v>
      </c>
      <c r="F36" s="619" t="s">
        <v>909</v>
      </c>
      <c r="G36" s="621" t="s">
        <v>363</v>
      </c>
      <c r="H36" s="619" t="s">
        <v>1131</v>
      </c>
      <c r="I36" s="619" t="s">
        <v>1125</v>
      </c>
      <c r="J36" s="621" t="s">
        <v>1181</v>
      </c>
      <c r="K36" s="621" t="s">
        <v>1182</v>
      </c>
      <c r="L36" s="622" t="s">
        <v>367</v>
      </c>
      <c r="M36" s="622" t="s">
        <v>367</v>
      </c>
      <c r="N36" s="623" t="s">
        <v>367</v>
      </c>
      <c r="O36" s="619" t="s">
        <v>907</v>
      </c>
      <c r="P36" s="619" t="s">
        <v>1183</v>
      </c>
      <c r="Q36" s="619" t="s">
        <v>907</v>
      </c>
      <c r="R36" s="621" t="s">
        <v>911</v>
      </c>
    </row>
    <row r="37" spans="2:18" s="391" customFormat="1" x14ac:dyDescent="0.25">
      <c r="B37" s="618" t="s">
        <v>407</v>
      </c>
      <c r="C37" s="619" t="s">
        <v>366</v>
      </c>
      <c r="D37" s="620" t="s">
        <v>1160</v>
      </c>
      <c r="E37" s="620" t="s">
        <v>1132</v>
      </c>
      <c r="F37" s="619" t="s">
        <v>407</v>
      </c>
      <c r="G37" s="621" t="s">
        <v>363</v>
      </c>
      <c r="H37" s="619" t="s">
        <v>1131</v>
      </c>
      <c r="I37" s="619" t="s">
        <v>1153</v>
      </c>
      <c r="J37" s="621" t="s">
        <v>1181</v>
      </c>
      <c r="K37" s="621" t="s">
        <v>1182</v>
      </c>
      <c r="L37" s="622" t="s">
        <v>367</v>
      </c>
      <c r="M37" s="622" t="s">
        <v>367</v>
      </c>
      <c r="N37" s="623" t="s">
        <v>367</v>
      </c>
      <c r="O37" s="619" t="s">
        <v>907</v>
      </c>
      <c r="P37" s="619" t="s">
        <v>1183</v>
      </c>
      <c r="Q37" s="619" t="s">
        <v>907</v>
      </c>
      <c r="R37" s="621" t="s">
        <v>911</v>
      </c>
    </row>
    <row r="38" spans="2:18" s="391" customFormat="1" x14ac:dyDescent="0.25">
      <c r="B38" s="618" t="s">
        <v>407</v>
      </c>
      <c r="C38" s="619" t="s">
        <v>945</v>
      </c>
      <c r="D38" s="620" t="s">
        <v>1161</v>
      </c>
      <c r="E38" s="620" t="s">
        <v>1132</v>
      </c>
      <c r="F38" s="619" t="s">
        <v>909</v>
      </c>
      <c r="G38" s="621" t="s">
        <v>363</v>
      </c>
      <c r="H38" s="619" t="s">
        <v>1131</v>
      </c>
      <c r="I38" s="619" t="s">
        <v>1127</v>
      </c>
      <c r="J38" s="621" t="s">
        <v>1181</v>
      </c>
      <c r="K38" s="621" t="s">
        <v>1182</v>
      </c>
      <c r="L38" s="622" t="s">
        <v>367</v>
      </c>
      <c r="M38" s="622" t="s">
        <v>367</v>
      </c>
      <c r="N38" s="623" t="s">
        <v>367</v>
      </c>
      <c r="O38" s="619" t="s">
        <v>907</v>
      </c>
      <c r="P38" s="619" t="s">
        <v>1183</v>
      </c>
      <c r="Q38" s="619" t="s">
        <v>907</v>
      </c>
      <c r="R38" s="621" t="s">
        <v>911</v>
      </c>
    </row>
    <row r="39" spans="2:18" s="391" customFormat="1" x14ac:dyDescent="0.25">
      <c r="B39" s="618" t="s">
        <v>407</v>
      </c>
      <c r="C39" s="619" t="s">
        <v>1083</v>
      </c>
      <c r="D39" s="620" t="s">
        <v>1162</v>
      </c>
      <c r="E39" s="620" t="s">
        <v>1132</v>
      </c>
      <c r="F39" s="619" t="s">
        <v>1085</v>
      </c>
      <c r="G39" s="621" t="s">
        <v>363</v>
      </c>
      <c r="H39" s="619" t="s">
        <v>1131</v>
      </c>
      <c r="I39" s="619" t="s">
        <v>1163</v>
      </c>
      <c r="J39" s="621" t="s">
        <v>1181</v>
      </c>
      <c r="K39" s="621" t="s">
        <v>1182</v>
      </c>
      <c r="L39" s="622" t="s">
        <v>367</v>
      </c>
      <c r="M39" s="622" t="s">
        <v>367</v>
      </c>
      <c r="N39" s="623" t="s">
        <v>367</v>
      </c>
      <c r="O39" s="619" t="s">
        <v>907</v>
      </c>
      <c r="P39" s="619" t="s">
        <v>1183</v>
      </c>
      <c r="Q39" s="619" t="s">
        <v>907</v>
      </c>
      <c r="R39" s="621" t="s">
        <v>911</v>
      </c>
    </row>
    <row r="40" spans="2:18" s="391" customFormat="1" x14ac:dyDescent="0.25">
      <c r="B40" s="618" t="s">
        <v>1085</v>
      </c>
      <c r="C40" s="619" t="s">
        <v>973</v>
      </c>
      <c r="D40" s="620" t="s">
        <v>1164</v>
      </c>
      <c r="E40" s="620" t="s">
        <v>1165</v>
      </c>
      <c r="F40" s="619" t="s">
        <v>963</v>
      </c>
      <c r="G40" s="621" t="s">
        <v>363</v>
      </c>
      <c r="H40" s="619" t="s">
        <v>1123</v>
      </c>
      <c r="I40" s="619" t="s">
        <v>1124</v>
      </c>
      <c r="J40" s="621" t="s">
        <v>1181</v>
      </c>
      <c r="K40" s="621" t="s">
        <v>1182</v>
      </c>
      <c r="L40" s="622" t="s">
        <v>367</v>
      </c>
      <c r="M40" s="622" t="s">
        <v>367</v>
      </c>
      <c r="N40" s="623" t="s">
        <v>367</v>
      </c>
      <c r="O40" s="619" t="s">
        <v>1184</v>
      </c>
      <c r="P40" s="619" t="s">
        <v>1184</v>
      </c>
      <c r="Q40" s="619" t="s">
        <v>1184</v>
      </c>
      <c r="R40" s="621" t="s">
        <v>911</v>
      </c>
    </row>
    <row r="41" spans="2:18" s="391" customFormat="1" x14ac:dyDescent="0.25">
      <c r="B41" s="618" t="s">
        <v>1085</v>
      </c>
      <c r="C41" s="619" t="s">
        <v>382</v>
      </c>
      <c r="D41" s="620" t="s">
        <v>1167</v>
      </c>
      <c r="E41" s="620" t="s">
        <v>1165</v>
      </c>
      <c r="F41" s="619" t="s">
        <v>963</v>
      </c>
      <c r="G41" s="621" t="s">
        <v>363</v>
      </c>
      <c r="H41" s="619" t="s">
        <v>1116</v>
      </c>
      <c r="I41" s="619" t="s">
        <v>1124</v>
      </c>
      <c r="J41" s="621" t="s">
        <v>1181</v>
      </c>
      <c r="K41" s="621" t="s">
        <v>1182</v>
      </c>
      <c r="L41" s="622" t="s">
        <v>367</v>
      </c>
      <c r="M41" s="622" t="s">
        <v>367</v>
      </c>
      <c r="N41" s="623" t="s">
        <v>367</v>
      </c>
      <c r="O41" s="619" t="s">
        <v>1184</v>
      </c>
      <c r="P41" s="619" t="s">
        <v>1184</v>
      </c>
      <c r="Q41" s="619" t="s">
        <v>1184</v>
      </c>
      <c r="R41" s="621" t="s">
        <v>911</v>
      </c>
    </row>
    <row r="42" spans="2:18" s="391" customFormat="1" x14ac:dyDescent="0.25">
      <c r="B42" s="618" t="s">
        <v>1085</v>
      </c>
      <c r="C42" s="619" t="s">
        <v>969</v>
      </c>
      <c r="D42" s="620" t="s">
        <v>1170</v>
      </c>
      <c r="E42" s="620" t="s">
        <v>1165</v>
      </c>
      <c r="F42" s="619" t="s">
        <v>963</v>
      </c>
      <c r="G42" s="621" t="s">
        <v>363</v>
      </c>
      <c r="H42" s="619" t="s">
        <v>1131</v>
      </c>
      <c r="I42" s="619" t="s">
        <v>1124</v>
      </c>
      <c r="J42" s="621" t="s">
        <v>1181</v>
      </c>
      <c r="K42" s="621" t="s">
        <v>1182</v>
      </c>
      <c r="L42" s="622" t="s">
        <v>367</v>
      </c>
      <c r="M42" s="622" t="s">
        <v>367</v>
      </c>
      <c r="N42" s="623" t="s">
        <v>367</v>
      </c>
      <c r="O42" s="619" t="s">
        <v>1184</v>
      </c>
      <c r="P42" s="619" t="s">
        <v>1184</v>
      </c>
      <c r="Q42" s="619" t="s">
        <v>1184</v>
      </c>
      <c r="R42" s="621" t="s">
        <v>911</v>
      </c>
    </row>
    <row r="43" spans="2:18" s="391" customFormat="1" x14ac:dyDescent="0.25">
      <c r="B43" s="616" t="s">
        <v>1085</v>
      </c>
      <c r="C43" s="493" t="s">
        <v>397</v>
      </c>
      <c r="D43" s="493" t="s">
        <v>1172</v>
      </c>
      <c r="E43" s="493" t="s">
        <v>1165</v>
      </c>
      <c r="F43" s="493" t="s">
        <v>963</v>
      </c>
      <c r="G43" s="493" t="s">
        <v>363</v>
      </c>
      <c r="H43" s="493" t="s">
        <v>1118</v>
      </c>
      <c r="I43" s="493" t="s">
        <v>1124</v>
      </c>
      <c r="J43" s="493" t="s">
        <v>1181</v>
      </c>
      <c r="K43" s="493" t="s">
        <v>1182</v>
      </c>
      <c r="L43" s="493" t="s">
        <v>367</v>
      </c>
      <c r="M43" s="493" t="s">
        <v>367</v>
      </c>
      <c r="N43" s="493" t="s">
        <v>367</v>
      </c>
      <c r="O43" s="617" t="s">
        <v>1184</v>
      </c>
      <c r="P43" s="617" t="s">
        <v>1184</v>
      </c>
      <c r="Q43" s="617" t="s">
        <v>1184</v>
      </c>
      <c r="R43" s="493" t="s">
        <v>911</v>
      </c>
    </row>
    <row r="44" spans="2:18" s="391" customFormat="1" x14ac:dyDescent="0.25">
      <c r="B44" s="616" t="s">
        <v>407</v>
      </c>
      <c r="C44" s="493" t="s">
        <v>1077</v>
      </c>
      <c r="D44" s="493" t="s">
        <v>1175</v>
      </c>
      <c r="E44" s="493" t="s">
        <v>1132</v>
      </c>
      <c r="F44" s="493" t="s">
        <v>909</v>
      </c>
      <c r="G44" s="493" t="s">
        <v>363</v>
      </c>
      <c r="H44" s="493" t="s">
        <v>1116</v>
      </c>
      <c r="I44" s="493" t="s">
        <v>1149</v>
      </c>
      <c r="J44" s="493" t="s">
        <v>1181</v>
      </c>
      <c r="K44" s="493" t="s">
        <v>1182</v>
      </c>
      <c r="L44" s="493" t="s">
        <v>367</v>
      </c>
      <c r="M44" s="493" t="s">
        <v>367</v>
      </c>
      <c r="N44" s="493" t="s">
        <v>367</v>
      </c>
      <c r="O44" s="617" t="s">
        <v>907</v>
      </c>
      <c r="P44" s="617" t="s">
        <v>1183</v>
      </c>
      <c r="Q44" s="617" t="s">
        <v>907</v>
      </c>
      <c r="R44" s="493" t="s">
        <v>911</v>
      </c>
    </row>
    <row r="45" spans="2:18" s="391" customFormat="1" x14ac:dyDescent="0.25">
      <c r="B45" s="616" t="s">
        <v>407</v>
      </c>
      <c r="C45" s="493" t="s">
        <v>1077</v>
      </c>
      <c r="D45" s="493" t="s">
        <v>1175</v>
      </c>
      <c r="E45" s="493" t="s">
        <v>1132</v>
      </c>
      <c r="F45" s="493" t="s">
        <v>909</v>
      </c>
      <c r="G45" s="493" t="s">
        <v>363</v>
      </c>
      <c r="H45" s="493" t="s">
        <v>1118</v>
      </c>
      <c r="I45" s="493" t="s">
        <v>1149</v>
      </c>
      <c r="J45" s="493" t="s">
        <v>1181</v>
      </c>
      <c r="K45" s="493" t="s">
        <v>1182</v>
      </c>
      <c r="L45" s="493" t="s">
        <v>367</v>
      </c>
      <c r="M45" s="493" t="s">
        <v>367</v>
      </c>
      <c r="N45" s="493" t="s">
        <v>367</v>
      </c>
      <c r="O45" s="617" t="s">
        <v>907</v>
      </c>
      <c r="P45" s="617" t="s">
        <v>1183</v>
      </c>
      <c r="Q45" s="617" t="s">
        <v>907</v>
      </c>
      <c r="R45" s="493" t="s">
        <v>911</v>
      </c>
    </row>
    <row r="46" spans="2:18" s="391" customFormat="1" x14ac:dyDescent="0.25">
      <c r="B46" s="616" t="s">
        <v>407</v>
      </c>
      <c r="C46" s="493" t="s">
        <v>1077</v>
      </c>
      <c r="D46" s="493" t="s">
        <v>1175</v>
      </c>
      <c r="E46" s="493" t="s">
        <v>1132</v>
      </c>
      <c r="F46" s="493" t="s">
        <v>909</v>
      </c>
      <c r="G46" s="493" t="s">
        <v>363</v>
      </c>
      <c r="H46" s="493" t="s">
        <v>1131</v>
      </c>
      <c r="I46" s="493" t="s">
        <v>1149</v>
      </c>
      <c r="J46" s="493" t="s">
        <v>1181</v>
      </c>
      <c r="K46" s="493" t="s">
        <v>1182</v>
      </c>
      <c r="L46" s="493" t="s">
        <v>367</v>
      </c>
      <c r="M46" s="493" t="s">
        <v>367</v>
      </c>
      <c r="N46" s="493" t="s">
        <v>367</v>
      </c>
      <c r="O46" s="617" t="s">
        <v>907</v>
      </c>
      <c r="P46" s="617" t="s">
        <v>1183</v>
      </c>
      <c r="Q46" s="617" t="s">
        <v>907</v>
      </c>
      <c r="R46" s="493" t="s">
        <v>911</v>
      </c>
    </row>
    <row r="47" spans="2:18" s="391" customFormat="1" x14ac:dyDescent="0.25">
      <c r="B47" s="616" t="s">
        <v>407</v>
      </c>
      <c r="C47" s="493" t="s">
        <v>916</v>
      </c>
      <c r="D47" s="493" t="s">
        <v>1176</v>
      </c>
      <c r="E47" s="493" t="s">
        <v>1132</v>
      </c>
      <c r="F47" s="493" t="s">
        <v>407</v>
      </c>
      <c r="G47" s="493" t="s">
        <v>363</v>
      </c>
      <c r="H47" s="493" t="s">
        <v>1131</v>
      </c>
      <c r="I47" s="493" t="s">
        <v>1177</v>
      </c>
      <c r="J47" s="493" t="s">
        <v>1181</v>
      </c>
      <c r="K47" s="493" t="s">
        <v>1182</v>
      </c>
      <c r="L47" s="493" t="s">
        <v>367</v>
      </c>
      <c r="M47" s="493" t="s">
        <v>367</v>
      </c>
      <c r="N47" s="493" t="s">
        <v>367</v>
      </c>
      <c r="O47" s="617" t="s">
        <v>907</v>
      </c>
      <c r="P47" s="617" t="s">
        <v>1183</v>
      </c>
      <c r="Q47" s="617" t="s">
        <v>907</v>
      </c>
      <c r="R47" s="493" t="s">
        <v>911</v>
      </c>
    </row>
    <row r="48" spans="2:18" s="391" customFormat="1" x14ac:dyDescent="0.25">
      <c r="B48" s="616" t="s">
        <v>407</v>
      </c>
      <c r="C48" s="493" t="s">
        <v>919</v>
      </c>
      <c r="D48" s="493" t="s">
        <v>1179</v>
      </c>
      <c r="E48" s="493" t="s">
        <v>1132</v>
      </c>
      <c r="F48" s="493" t="s">
        <v>407</v>
      </c>
      <c r="G48" s="493" t="s">
        <v>363</v>
      </c>
      <c r="H48" s="493" t="s">
        <v>1131</v>
      </c>
      <c r="I48" s="493" t="s">
        <v>1180</v>
      </c>
      <c r="J48" s="493" t="s">
        <v>1181</v>
      </c>
      <c r="K48" s="493" t="s">
        <v>1182</v>
      </c>
      <c r="L48" s="493" t="s">
        <v>367</v>
      </c>
      <c r="M48" s="493" t="s">
        <v>367</v>
      </c>
      <c r="N48" s="493" t="s">
        <v>367</v>
      </c>
      <c r="O48" s="617" t="s">
        <v>907</v>
      </c>
      <c r="P48" s="617" t="s">
        <v>1183</v>
      </c>
      <c r="Q48" s="617" t="s">
        <v>907</v>
      </c>
      <c r="R48" s="493" t="s">
        <v>911</v>
      </c>
    </row>
    <row r="49" spans="2:18" x14ac:dyDescent="0.25">
      <c r="B49" s="179"/>
      <c r="C49" s="180"/>
      <c r="D49" s="181"/>
      <c r="E49" s="180"/>
      <c r="F49" s="180"/>
      <c r="G49" s="180"/>
      <c r="H49" s="180"/>
      <c r="I49" s="180"/>
      <c r="K49" s="182" t="s">
        <v>217</v>
      </c>
      <c r="L49" s="486">
        <f>SUM(L15:L48)</f>
        <v>0</v>
      </c>
      <c r="M49" s="183"/>
      <c r="N49" s="183"/>
      <c r="O49" s="180"/>
      <c r="P49" s="180"/>
      <c r="Q49" s="180"/>
      <c r="R49" s="184"/>
    </row>
    <row r="50" spans="2:18" x14ac:dyDescent="0.25">
      <c r="B50" s="185"/>
      <c r="C50" s="186"/>
      <c r="D50" s="187"/>
      <c r="E50" s="186"/>
      <c r="F50" s="186"/>
      <c r="G50" s="186"/>
      <c r="H50" s="186"/>
      <c r="I50" s="186"/>
      <c r="L50" s="188" t="s">
        <v>218</v>
      </c>
      <c r="M50" s="486">
        <f>SUM(Tabla16[[#All],[Monto Mensual Jornada ó de HSM
Zona B]])</f>
        <v>0</v>
      </c>
      <c r="N50" s="189"/>
      <c r="O50" s="186"/>
      <c r="P50" s="186"/>
      <c r="Q50" s="186"/>
      <c r="R50" s="190"/>
    </row>
    <row r="51" spans="2:18" x14ac:dyDescent="0.25">
      <c r="B51" s="185"/>
      <c r="C51" s="186"/>
      <c r="D51" s="187"/>
      <c r="E51" s="186"/>
      <c r="F51" s="186"/>
      <c r="G51" s="186"/>
      <c r="H51" s="186"/>
      <c r="I51" s="186"/>
      <c r="M51" s="188" t="s">
        <v>219</v>
      </c>
      <c r="N51" s="486">
        <f>SUM(Tabla16[[#All],[Monto Mensual Jornada ó de HSM
Zona C]])</f>
        <v>0</v>
      </c>
      <c r="O51" s="186"/>
      <c r="P51" s="186"/>
      <c r="Q51" s="186"/>
      <c r="R51" s="190"/>
    </row>
    <row r="52" spans="2:18" x14ac:dyDescent="0.25">
      <c r="B52" s="191"/>
      <c r="C52" s="192"/>
      <c r="D52" s="193"/>
      <c r="E52" s="192"/>
      <c r="F52" s="192"/>
      <c r="G52" s="192"/>
      <c r="H52" s="192"/>
      <c r="I52" s="192"/>
      <c r="J52" s="192"/>
      <c r="K52" s="192"/>
      <c r="L52" s="194"/>
      <c r="M52" s="194"/>
      <c r="N52" s="194"/>
      <c r="O52" s="192"/>
      <c r="P52" s="192"/>
      <c r="Q52" s="192"/>
      <c r="R52" s="195"/>
    </row>
    <row r="53" spans="2:18" x14ac:dyDescent="0.25">
      <c r="B53" s="42" t="s">
        <v>155</v>
      </c>
      <c r="C53" s="44"/>
      <c r="D53" s="44"/>
      <c r="E53" s="145"/>
      <c r="F53" s="44"/>
      <c r="G53" s="196"/>
      <c r="H53" s="44"/>
      <c r="I53" s="44"/>
      <c r="J53" s="44"/>
      <c r="K53" s="44"/>
      <c r="L53" s="44"/>
      <c r="M53" s="44"/>
      <c r="N53" s="44"/>
      <c r="O53" s="44"/>
      <c r="P53" s="44"/>
      <c r="Q53" s="44"/>
      <c r="R53" s="44"/>
    </row>
    <row r="54" spans="2:18" x14ac:dyDescent="0.25">
      <c r="B54" s="44"/>
      <c r="C54" s="44"/>
      <c r="D54" s="44"/>
      <c r="E54" s="44"/>
      <c r="F54" s="44"/>
      <c r="G54" s="196"/>
      <c r="H54" s="44"/>
      <c r="I54" s="44"/>
      <c r="J54" s="44"/>
      <c r="K54" s="44"/>
      <c r="L54" s="44"/>
      <c r="M54" s="44"/>
      <c r="N54" s="44"/>
      <c r="O54" s="44"/>
      <c r="P54" s="44"/>
      <c r="Q54" s="44"/>
      <c r="R54" s="44"/>
    </row>
    <row r="55" spans="2:18" x14ac:dyDescent="0.25">
      <c r="B55" s="303"/>
      <c r="C55" s="304"/>
      <c r="D55" s="305"/>
    </row>
    <row r="56" spans="2:18" x14ac:dyDescent="0.25">
      <c r="B56" s="503" t="str">
        <f>'II D) 7 1'!B55:E55</f>
        <v>Héctor Alejandro González López</v>
      </c>
      <c r="C56" s="504"/>
      <c r="D56" s="505"/>
    </row>
    <row r="57" spans="2:18" x14ac:dyDescent="0.25">
      <c r="B57" s="506" t="s">
        <v>37</v>
      </c>
      <c r="C57" s="507"/>
      <c r="D57" s="508"/>
    </row>
    <row r="58" spans="2:18" x14ac:dyDescent="0.25">
      <c r="B58" s="295"/>
      <c r="C58" s="296"/>
      <c r="D58" s="297"/>
    </row>
    <row r="59" spans="2:18" x14ac:dyDescent="0.25">
      <c r="B59" s="503" t="str">
        <f>'II D) 7 1'!B58:E58</f>
        <v>Unidad de Enlace PEF / CONAC</v>
      </c>
      <c r="C59" s="504"/>
      <c r="D59" s="505"/>
    </row>
    <row r="60" spans="2:18" x14ac:dyDescent="0.25">
      <c r="B60" s="506" t="s">
        <v>38</v>
      </c>
      <c r="C60" s="507"/>
      <c r="D60" s="508"/>
    </row>
    <row r="61" spans="2:18" x14ac:dyDescent="0.25">
      <c r="B61" s="295"/>
      <c r="C61" s="296"/>
      <c r="D61" s="297"/>
    </row>
    <row r="62" spans="2:18" x14ac:dyDescent="0.25">
      <c r="B62" s="503"/>
      <c r="C62" s="504"/>
      <c r="D62" s="505"/>
    </row>
    <row r="63" spans="2:18" x14ac:dyDescent="0.25">
      <c r="B63" s="506" t="s">
        <v>39</v>
      </c>
      <c r="C63" s="507"/>
      <c r="D63" s="508"/>
    </row>
    <row r="64" spans="2:18" x14ac:dyDescent="0.25">
      <c r="B64" s="295"/>
      <c r="C64" s="296"/>
      <c r="D64" s="297"/>
    </row>
    <row r="65" spans="2:4" x14ac:dyDescent="0.25">
      <c r="B65" s="509" t="str">
        <f>'II D) 7 1'!B64:E64</f>
        <v>Guadalupe, Zac. 7/oct/2021</v>
      </c>
      <c r="C65" s="524"/>
      <c r="D65" s="525"/>
    </row>
    <row r="66" spans="2:4" x14ac:dyDescent="0.25">
      <c r="B66" s="506" t="s">
        <v>353</v>
      </c>
      <c r="C66" s="507"/>
      <c r="D66" s="508"/>
    </row>
    <row r="67" spans="2:4" x14ac:dyDescent="0.25">
      <c r="B67" s="298"/>
      <c r="C67" s="299"/>
      <c r="D67" s="300"/>
    </row>
  </sheetData>
  <sheetProtection insertRows="0" deleteRows="0" autoFilter="0"/>
  <mergeCells count="23">
    <mergeCell ref="B63:D63"/>
    <mergeCell ref="B65:D65"/>
    <mergeCell ref="B66:D66"/>
    <mergeCell ref="B56:D56"/>
    <mergeCell ref="B57:D57"/>
    <mergeCell ref="B59:D59"/>
    <mergeCell ref="B60:D60"/>
    <mergeCell ref="B62:D62"/>
    <mergeCell ref="T11:U11"/>
    <mergeCell ref="B8:J8"/>
    <mergeCell ref="P7:Q7"/>
    <mergeCell ref="O8:Q8"/>
    <mergeCell ref="J11:N11"/>
    <mergeCell ref="O11:Q11"/>
    <mergeCell ref="R11:R12"/>
    <mergeCell ref="B11:B12"/>
    <mergeCell ref="C11:C12"/>
    <mergeCell ref="D11:D12"/>
    <mergeCell ref="E11:E12"/>
    <mergeCell ref="F11:F12"/>
    <mergeCell ref="G11:G12"/>
    <mergeCell ref="H11:H12"/>
    <mergeCell ref="I11:I12"/>
  </mergeCells>
  <dataValidations disablePrompts="1" count="1">
    <dataValidation allowBlank="1" showInputMessage="1" showErrorMessage="1" sqref="O8 B8:J8" xr:uid="{00000000-0002-0000-0B00-000000000000}"/>
  </dataValidations>
  <printOptions horizontalCentered="1"/>
  <pageMargins left="1.0236220472440944" right="0.62992125984251968" top="0.24" bottom="0.11" header="0.31496062992125984" footer="0.21"/>
  <pageSetup paperSize="5" scale="56" orientation="landscape" r:id="rId1"/>
  <headerFooter>
    <oddFooter xml:space="preserve">&amp;L
</oddFooter>
  </headerFooter>
  <ignoredErrors>
    <ignoredError sqref="B8" unlockedFormula="1"/>
  </ignoredErrors>
  <drawing r:id="rId2"/>
  <legacyDrawingHF r:id="rId3"/>
  <tableParts count="1">
    <tablePart r:id="rId4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B1:P109"/>
  <sheetViews>
    <sheetView showGridLines="0" zoomScale="80" zoomScaleNormal="80" workbookViewId="0">
      <pane ySplit="11" topLeftCell="A12" activePane="bottomLeft" state="frozen"/>
      <selection activeCell="G34" sqref="G34"/>
      <selection pane="bottomLeft" activeCell="B108" sqref="B108:E108"/>
    </sheetView>
  </sheetViews>
  <sheetFormatPr baseColWidth="10" defaultColWidth="13.5703125" defaultRowHeight="15" x14ac:dyDescent="0.25"/>
  <cols>
    <col min="1" max="1" width="2.85546875" customWidth="1"/>
    <col min="2" max="2" width="13.85546875" customWidth="1"/>
    <col min="3" max="3" width="12.5703125" customWidth="1"/>
    <col min="4" max="4" width="15.5703125" customWidth="1"/>
    <col min="5" max="5" width="17.42578125" bestFit="1" customWidth="1"/>
    <col min="6" max="6" width="18.5703125" customWidth="1"/>
    <col min="7" max="7" width="12.140625" bestFit="1" customWidth="1"/>
    <col min="8" max="8" width="85.7109375" customWidth="1"/>
    <col min="9" max="9" width="14.28515625" customWidth="1"/>
    <col min="10" max="10" width="13.7109375" customWidth="1"/>
    <col min="11" max="11" width="17.42578125" customWidth="1"/>
    <col min="12" max="13" width="11.42578125" hidden="1" customWidth="1"/>
    <col min="14" max="14" width="5.28515625" hidden="1" customWidth="1"/>
    <col min="15" max="16" width="11.42578125" hidden="1" customWidth="1"/>
    <col min="17" max="245" width="11.42578125" customWidth="1"/>
    <col min="246" max="246" width="2.85546875" customWidth="1"/>
    <col min="247" max="247" width="2.28515625" customWidth="1"/>
    <col min="248" max="248" width="12.85546875" customWidth="1"/>
    <col min="249" max="249" width="2.28515625" customWidth="1"/>
    <col min="250" max="250" width="11.42578125" customWidth="1"/>
    <col min="251" max="251" width="2.28515625" customWidth="1"/>
    <col min="252" max="252" width="15.42578125" customWidth="1"/>
    <col min="253" max="253" width="2.28515625" customWidth="1"/>
    <col min="254" max="254" width="13.28515625" customWidth="1"/>
    <col min="255" max="255" width="2.28515625" customWidth="1"/>
  </cols>
  <sheetData>
    <row r="1" spans="2:16" ht="15" customHeight="1" x14ac:dyDescent="0.25"/>
    <row r="2" spans="2:16" ht="15" customHeight="1" x14ac:dyDescent="0.25"/>
    <row r="3" spans="2:16" ht="15" customHeight="1" x14ac:dyDescent="0.25"/>
    <row r="4" spans="2:16" ht="15" customHeight="1" x14ac:dyDescent="0.25"/>
    <row r="5" spans="2:16" ht="15" customHeight="1" x14ac:dyDescent="0.25"/>
    <row r="6" spans="2:16" ht="15" customHeight="1" x14ac:dyDescent="0.25"/>
    <row r="7" spans="2:16" ht="18.75" x14ac:dyDescent="0.3">
      <c r="B7" s="12" t="s">
        <v>220</v>
      </c>
      <c r="C7" s="13"/>
      <c r="D7" s="13"/>
      <c r="E7" s="13"/>
      <c r="F7" s="13"/>
      <c r="G7" s="13"/>
      <c r="H7" s="13"/>
      <c r="I7" s="531" t="str">
        <f>'Caratula Resumen'!E16</f>
        <v xml:space="preserve"> ZACATECAS </v>
      </c>
      <c r="J7" s="531"/>
      <c r="K7" s="419"/>
      <c r="L7" s="281"/>
      <c r="M7" s="281"/>
      <c r="N7" s="281"/>
      <c r="O7" s="281"/>
      <c r="P7" s="281"/>
    </row>
    <row r="8" spans="2:16" ht="18.75" x14ac:dyDescent="0.3">
      <c r="B8" s="518" t="str">
        <f>'Caratula Resumen'!E17</f>
        <v>Fondo de Aportaciones para la Educación Tecnológica y de Adultos/Colegio Nacional de Educación Profesional Técnica (FAETA/CONALEP)</v>
      </c>
      <c r="C8" s="519"/>
      <c r="D8" s="519"/>
      <c r="E8" s="519"/>
      <c r="F8" s="519"/>
      <c r="G8" s="519"/>
      <c r="H8" s="519"/>
      <c r="I8" s="586" t="s">
        <v>351</v>
      </c>
      <c r="J8" s="586"/>
      <c r="K8" s="418"/>
      <c r="L8" s="283"/>
      <c r="M8" s="283"/>
      <c r="N8" s="283"/>
      <c r="O8" s="283"/>
      <c r="P8" s="283"/>
    </row>
    <row r="9" spans="2:16" x14ac:dyDescent="0.25">
      <c r="B9" s="18"/>
      <c r="C9" s="19"/>
      <c r="D9" s="19"/>
      <c r="E9" s="19"/>
      <c r="F9" s="19"/>
      <c r="G9" s="19"/>
      <c r="H9" s="19"/>
      <c r="I9" s="19"/>
      <c r="J9" s="19"/>
      <c r="K9" s="377"/>
    </row>
    <row r="10" spans="2:16" ht="5.0999999999999996" customHeight="1" x14ac:dyDescent="0.25"/>
    <row r="11" spans="2:16" ht="68.25" customHeight="1" x14ac:dyDescent="0.25">
      <c r="B11" s="170" t="s">
        <v>200</v>
      </c>
      <c r="C11" s="170" t="s">
        <v>221</v>
      </c>
      <c r="D11" s="170" t="s">
        <v>222</v>
      </c>
      <c r="E11" s="170" t="s">
        <v>223</v>
      </c>
      <c r="F11" s="170" t="s">
        <v>224</v>
      </c>
      <c r="G11" s="170" t="s">
        <v>205</v>
      </c>
      <c r="H11" s="170" t="s">
        <v>225</v>
      </c>
      <c r="I11" s="170" t="s">
        <v>226</v>
      </c>
      <c r="J11" s="170" t="s">
        <v>227</v>
      </c>
      <c r="K11" s="170" t="s">
        <v>228</v>
      </c>
    </row>
    <row r="12" spans="2:16" ht="5.0999999999999996" customHeight="1" x14ac:dyDescent="0.25"/>
    <row r="13" spans="2:16" ht="75" hidden="1" x14ac:dyDescent="0.25">
      <c r="B13" s="170" t="s">
        <v>200</v>
      </c>
      <c r="C13" s="170" t="s">
        <v>221</v>
      </c>
      <c r="D13" s="170" t="s">
        <v>222</v>
      </c>
      <c r="E13" s="170" t="s">
        <v>223</v>
      </c>
      <c r="F13" s="170" t="s">
        <v>224</v>
      </c>
      <c r="G13" s="170" t="s">
        <v>205</v>
      </c>
      <c r="H13" s="170" t="s">
        <v>225</v>
      </c>
      <c r="I13" s="170" t="s">
        <v>226</v>
      </c>
      <c r="J13" s="170" t="s">
        <v>227</v>
      </c>
      <c r="K13" s="170" t="s">
        <v>228</v>
      </c>
    </row>
    <row r="14" spans="2:16" s="391" customFormat="1" x14ac:dyDescent="0.25">
      <c r="B14" s="427" t="s">
        <v>407</v>
      </c>
      <c r="C14" s="427" t="s">
        <v>1185</v>
      </c>
      <c r="D14" s="427" t="s">
        <v>1186</v>
      </c>
      <c r="E14" s="624" t="s">
        <v>406</v>
      </c>
      <c r="F14" s="427" t="s">
        <v>1187</v>
      </c>
      <c r="G14" s="427" t="s">
        <v>1188</v>
      </c>
      <c r="H14" s="391" t="s">
        <v>1189</v>
      </c>
      <c r="I14" s="427"/>
      <c r="J14" s="427" t="s">
        <v>910</v>
      </c>
      <c r="K14" s="427" t="s">
        <v>1190</v>
      </c>
    </row>
    <row r="15" spans="2:16" s="391" customFormat="1" x14ac:dyDescent="0.25">
      <c r="B15" s="625" t="s">
        <v>407</v>
      </c>
      <c r="C15" s="625" t="s">
        <v>1185</v>
      </c>
      <c r="D15" s="625" t="s">
        <v>1186</v>
      </c>
      <c r="E15" s="624" t="s">
        <v>406</v>
      </c>
      <c r="F15" s="625" t="s">
        <v>1187</v>
      </c>
      <c r="G15" s="427" t="s">
        <v>1191</v>
      </c>
      <c r="H15" s="391" t="s">
        <v>1192</v>
      </c>
      <c r="I15" s="427"/>
      <c r="J15" s="427" t="s">
        <v>910</v>
      </c>
      <c r="K15" s="427" t="s">
        <v>1190</v>
      </c>
    </row>
    <row r="16" spans="2:16" s="391" customFormat="1" x14ac:dyDescent="0.25">
      <c r="B16" s="625" t="s">
        <v>407</v>
      </c>
      <c r="C16" s="625" t="s">
        <v>1185</v>
      </c>
      <c r="D16" s="625" t="s">
        <v>1186</v>
      </c>
      <c r="E16" s="624" t="s">
        <v>406</v>
      </c>
      <c r="F16" s="625" t="s">
        <v>1187</v>
      </c>
      <c r="G16" s="427" t="s">
        <v>1193</v>
      </c>
      <c r="H16" s="391" t="s">
        <v>1194</v>
      </c>
      <c r="I16" s="427" t="s">
        <v>1195</v>
      </c>
      <c r="J16" s="427" t="s">
        <v>910</v>
      </c>
      <c r="K16" s="427" t="s">
        <v>1190</v>
      </c>
    </row>
    <row r="17" spans="2:11" s="391" customFormat="1" x14ac:dyDescent="0.25">
      <c r="B17" s="625" t="s">
        <v>407</v>
      </c>
      <c r="C17" s="625" t="s">
        <v>1185</v>
      </c>
      <c r="D17" s="625" t="s">
        <v>1186</v>
      </c>
      <c r="E17" s="624" t="s">
        <v>406</v>
      </c>
      <c r="F17" s="625" t="s">
        <v>1187</v>
      </c>
      <c r="G17" s="427" t="s">
        <v>1196</v>
      </c>
      <c r="H17" s="391" t="s">
        <v>1197</v>
      </c>
      <c r="I17" s="427" t="s">
        <v>1195</v>
      </c>
      <c r="J17" s="427" t="s">
        <v>910</v>
      </c>
      <c r="K17" s="427" t="s">
        <v>1190</v>
      </c>
    </row>
    <row r="18" spans="2:11" s="391" customFormat="1" x14ac:dyDescent="0.25">
      <c r="B18" s="625" t="s">
        <v>407</v>
      </c>
      <c r="C18" s="625" t="s">
        <v>1185</v>
      </c>
      <c r="D18" s="625" t="s">
        <v>1186</v>
      </c>
      <c r="E18" s="624" t="s">
        <v>406</v>
      </c>
      <c r="F18" s="625" t="s">
        <v>1187</v>
      </c>
      <c r="G18" s="427" t="s">
        <v>1198</v>
      </c>
      <c r="H18" s="391" t="s">
        <v>1199</v>
      </c>
      <c r="I18" s="427" t="s">
        <v>1195</v>
      </c>
      <c r="J18" s="427" t="s">
        <v>910</v>
      </c>
      <c r="K18" s="427" t="s">
        <v>1190</v>
      </c>
    </row>
    <row r="19" spans="2:11" s="391" customFormat="1" x14ac:dyDescent="0.25">
      <c r="B19" s="625" t="s">
        <v>407</v>
      </c>
      <c r="C19" s="625" t="s">
        <v>1185</v>
      </c>
      <c r="D19" s="625" t="s">
        <v>1186</v>
      </c>
      <c r="E19" s="624" t="s">
        <v>406</v>
      </c>
      <c r="F19" s="625" t="s">
        <v>1187</v>
      </c>
      <c r="G19" s="427" t="s">
        <v>1200</v>
      </c>
      <c r="H19" s="391" t="s">
        <v>1201</v>
      </c>
      <c r="I19" s="427" t="s">
        <v>1195</v>
      </c>
      <c r="J19" s="427" t="s">
        <v>910</v>
      </c>
      <c r="K19" s="427" t="s">
        <v>1190</v>
      </c>
    </row>
    <row r="20" spans="2:11" s="391" customFormat="1" x14ac:dyDescent="0.25">
      <c r="B20" s="625" t="s">
        <v>407</v>
      </c>
      <c r="C20" s="625" t="s">
        <v>1185</v>
      </c>
      <c r="D20" s="625" t="s">
        <v>1186</v>
      </c>
      <c r="E20" s="624" t="s">
        <v>406</v>
      </c>
      <c r="F20" s="625" t="s">
        <v>1187</v>
      </c>
      <c r="G20" s="427" t="s">
        <v>1191</v>
      </c>
      <c r="H20" s="391" t="s">
        <v>1202</v>
      </c>
      <c r="I20" s="427"/>
      <c r="J20" s="427" t="s">
        <v>910</v>
      </c>
      <c r="K20" s="427" t="s">
        <v>1190</v>
      </c>
    </row>
    <row r="21" spans="2:11" s="391" customFormat="1" x14ac:dyDescent="0.25">
      <c r="B21" s="625" t="s">
        <v>407</v>
      </c>
      <c r="C21" s="625" t="s">
        <v>1185</v>
      </c>
      <c r="D21" s="625" t="s">
        <v>1186</v>
      </c>
      <c r="E21" s="624" t="s">
        <v>406</v>
      </c>
      <c r="F21" s="625" t="s">
        <v>1187</v>
      </c>
      <c r="G21" s="427" t="s">
        <v>1203</v>
      </c>
      <c r="H21" s="391" t="s">
        <v>1204</v>
      </c>
      <c r="I21" s="427"/>
      <c r="J21" s="427" t="s">
        <v>910</v>
      </c>
      <c r="K21" s="427" t="s">
        <v>1190</v>
      </c>
    </row>
    <row r="22" spans="2:11" s="391" customFormat="1" x14ac:dyDescent="0.25">
      <c r="B22" s="625" t="s">
        <v>407</v>
      </c>
      <c r="C22" s="625" t="s">
        <v>1185</v>
      </c>
      <c r="D22" s="625" t="s">
        <v>1186</v>
      </c>
      <c r="E22" s="624" t="s">
        <v>406</v>
      </c>
      <c r="F22" s="625" t="s">
        <v>1187</v>
      </c>
      <c r="G22" s="427" t="s">
        <v>1205</v>
      </c>
      <c r="H22" s="391" t="s">
        <v>1206</v>
      </c>
      <c r="I22" s="427"/>
      <c r="J22" s="427" t="s">
        <v>910</v>
      </c>
      <c r="K22" s="427" t="s">
        <v>1190</v>
      </c>
    </row>
    <row r="23" spans="2:11" s="391" customFormat="1" x14ac:dyDescent="0.25">
      <c r="B23" s="625" t="s">
        <v>407</v>
      </c>
      <c r="C23" s="625" t="s">
        <v>1185</v>
      </c>
      <c r="D23" s="625" t="s">
        <v>1186</v>
      </c>
      <c r="E23" s="624" t="s">
        <v>406</v>
      </c>
      <c r="F23" s="625" t="s">
        <v>1187</v>
      </c>
      <c r="G23" s="427" t="s">
        <v>1207</v>
      </c>
      <c r="H23" s="391" t="s">
        <v>1208</v>
      </c>
      <c r="I23" s="427"/>
      <c r="J23" s="427" t="s">
        <v>910</v>
      </c>
      <c r="K23" s="427" t="s">
        <v>1190</v>
      </c>
    </row>
    <row r="24" spans="2:11" s="391" customFormat="1" x14ac:dyDescent="0.25">
      <c r="B24" s="625" t="s">
        <v>407</v>
      </c>
      <c r="C24" s="625" t="s">
        <v>1185</v>
      </c>
      <c r="D24" s="625" t="s">
        <v>1186</v>
      </c>
      <c r="E24" s="624" t="s">
        <v>406</v>
      </c>
      <c r="F24" s="625" t="s">
        <v>1187</v>
      </c>
      <c r="G24" s="427" t="s">
        <v>1203</v>
      </c>
      <c r="H24" s="391" t="s">
        <v>1209</v>
      </c>
      <c r="I24" s="427"/>
      <c r="J24" s="427" t="s">
        <v>910</v>
      </c>
      <c r="K24" s="427" t="s">
        <v>1190</v>
      </c>
    </row>
    <row r="25" spans="2:11" s="391" customFormat="1" x14ac:dyDescent="0.25">
      <c r="B25" s="625" t="s">
        <v>407</v>
      </c>
      <c r="C25" s="625" t="s">
        <v>1185</v>
      </c>
      <c r="D25" s="625" t="s">
        <v>1210</v>
      </c>
      <c r="E25" s="624" t="s">
        <v>406</v>
      </c>
      <c r="F25" s="625" t="s">
        <v>1187</v>
      </c>
      <c r="G25" s="427" t="s">
        <v>1207</v>
      </c>
      <c r="H25" s="391" t="s">
        <v>1211</v>
      </c>
      <c r="I25" s="427"/>
      <c r="J25" s="427" t="s">
        <v>910</v>
      </c>
      <c r="K25" s="427" t="s">
        <v>1190</v>
      </c>
    </row>
    <row r="26" spans="2:11" s="391" customFormat="1" x14ac:dyDescent="0.25">
      <c r="B26" s="625" t="s">
        <v>407</v>
      </c>
      <c r="C26" s="625" t="s">
        <v>1185</v>
      </c>
      <c r="D26" s="625" t="s">
        <v>1210</v>
      </c>
      <c r="E26" s="624" t="s">
        <v>406</v>
      </c>
      <c r="F26" s="625" t="s">
        <v>1187</v>
      </c>
      <c r="G26" s="427" t="s">
        <v>1205</v>
      </c>
      <c r="H26" s="391" t="s">
        <v>1212</v>
      </c>
      <c r="I26" s="427"/>
      <c r="J26" s="427" t="s">
        <v>910</v>
      </c>
      <c r="K26" s="427" t="s">
        <v>1190</v>
      </c>
    </row>
    <row r="27" spans="2:11" s="391" customFormat="1" x14ac:dyDescent="0.25">
      <c r="B27" s="625" t="s">
        <v>407</v>
      </c>
      <c r="C27" s="625" t="s">
        <v>1185</v>
      </c>
      <c r="D27" s="625" t="s">
        <v>1186</v>
      </c>
      <c r="E27" s="624" t="s">
        <v>406</v>
      </c>
      <c r="F27" s="625" t="s">
        <v>1187</v>
      </c>
      <c r="G27" s="427" t="s">
        <v>1213</v>
      </c>
      <c r="H27" s="391" t="s">
        <v>1214</v>
      </c>
      <c r="I27" s="427"/>
      <c r="J27" s="427" t="s">
        <v>910</v>
      </c>
      <c r="K27" s="427" t="s">
        <v>1190</v>
      </c>
    </row>
    <row r="28" spans="2:11" s="391" customFormat="1" x14ac:dyDescent="0.25">
      <c r="B28" s="625" t="s">
        <v>407</v>
      </c>
      <c r="C28" s="625" t="s">
        <v>1185</v>
      </c>
      <c r="D28" s="625" t="s">
        <v>1186</v>
      </c>
      <c r="E28" s="624" t="s">
        <v>406</v>
      </c>
      <c r="F28" s="625" t="s">
        <v>1187</v>
      </c>
      <c r="G28" s="427" t="s">
        <v>1215</v>
      </c>
      <c r="H28" s="391" t="s">
        <v>1216</v>
      </c>
      <c r="I28" s="427"/>
      <c r="J28" s="427" t="s">
        <v>910</v>
      </c>
      <c r="K28" s="427" t="s">
        <v>1190</v>
      </c>
    </row>
    <row r="29" spans="2:11" s="391" customFormat="1" x14ac:dyDescent="0.25">
      <c r="B29" s="625" t="s">
        <v>407</v>
      </c>
      <c r="C29" s="625" t="s">
        <v>1185</v>
      </c>
      <c r="D29" s="625" t="s">
        <v>1186</v>
      </c>
      <c r="E29" s="624" t="s">
        <v>406</v>
      </c>
      <c r="F29" s="625" t="s">
        <v>1187</v>
      </c>
      <c r="G29" s="427" t="s">
        <v>1217</v>
      </c>
      <c r="H29" s="391" t="s">
        <v>1218</v>
      </c>
      <c r="I29" s="427" t="s">
        <v>1195</v>
      </c>
      <c r="J29" s="427" t="s">
        <v>910</v>
      </c>
      <c r="K29" s="427" t="s">
        <v>1190</v>
      </c>
    </row>
    <row r="30" spans="2:11" s="391" customFormat="1" x14ac:dyDescent="0.25">
      <c r="B30" s="625" t="s">
        <v>407</v>
      </c>
      <c r="C30" s="625" t="s">
        <v>1185</v>
      </c>
      <c r="D30" s="625" t="s">
        <v>1210</v>
      </c>
      <c r="E30" s="624" t="s">
        <v>406</v>
      </c>
      <c r="F30" s="625" t="s">
        <v>1187</v>
      </c>
      <c r="G30" s="427" t="s">
        <v>1198</v>
      </c>
      <c r="H30" s="391" t="s">
        <v>1219</v>
      </c>
      <c r="I30" s="427"/>
      <c r="J30" s="427" t="s">
        <v>910</v>
      </c>
      <c r="K30" s="427" t="s">
        <v>1190</v>
      </c>
    </row>
    <row r="31" spans="2:11" s="391" customFormat="1" x14ac:dyDescent="0.25">
      <c r="B31" s="625" t="s">
        <v>407</v>
      </c>
      <c r="C31" s="625" t="s">
        <v>1185</v>
      </c>
      <c r="D31" s="625" t="s">
        <v>1186</v>
      </c>
      <c r="E31" s="624" t="s">
        <v>406</v>
      </c>
      <c r="F31" s="625" t="s">
        <v>1187</v>
      </c>
      <c r="G31" s="427" t="s">
        <v>1198</v>
      </c>
      <c r="H31" s="391" t="s">
        <v>1220</v>
      </c>
      <c r="I31" s="427"/>
      <c r="J31" s="427" t="s">
        <v>910</v>
      </c>
      <c r="K31" s="427" t="s">
        <v>1190</v>
      </c>
    </row>
    <row r="32" spans="2:11" s="391" customFormat="1" x14ac:dyDescent="0.25">
      <c r="B32" s="625" t="s">
        <v>407</v>
      </c>
      <c r="C32" s="625" t="s">
        <v>1185</v>
      </c>
      <c r="D32" s="625" t="s">
        <v>1186</v>
      </c>
      <c r="E32" s="624" t="s">
        <v>406</v>
      </c>
      <c r="F32" s="625" t="s">
        <v>1187</v>
      </c>
      <c r="G32" s="427" t="s">
        <v>1221</v>
      </c>
      <c r="H32" s="391" t="s">
        <v>1222</v>
      </c>
      <c r="I32" s="427" t="s">
        <v>1195</v>
      </c>
      <c r="J32" s="427" t="s">
        <v>910</v>
      </c>
      <c r="K32" s="427" t="s">
        <v>1190</v>
      </c>
    </row>
    <row r="33" spans="2:11" s="391" customFormat="1" x14ac:dyDescent="0.25">
      <c r="B33" s="625" t="s">
        <v>407</v>
      </c>
      <c r="C33" s="625" t="s">
        <v>1185</v>
      </c>
      <c r="D33" s="625" t="s">
        <v>1186</v>
      </c>
      <c r="E33" s="624" t="s">
        <v>406</v>
      </c>
      <c r="F33" s="625" t="s">
        <v>1187</v>
      </c>
      <c r="G33" s="427" t="s">
        <v>1223</v>
      </c>
      <c r="H33" s="391" t="s">
        <v>1224</v>
      </c>
      <c r="I33" s="427" t="s">
        <v>1195</v>
      </c>
      <c r="J33" s="427" t="s">
        <v>910</v>
      </c>
      <c r="K33" s="427" t="s">
        <v>1190</v>
      </c>
    </row>
    <row r="34" spans="2:11" s="391" customFormat="1" x14ac:dyDescent="0.25">
      <c r="B34" s="625" t="s">
        <v>407</v>
      </c>
      <c r="C34" s="625" t="s">
        <v>1185</v>
      </c>
      <c r="D34" s="625" t="s">
        <v>1186</v>
      </c>
      <c r="E34" s="624" t="s">
        <v>406</v>
      </c>
      <c r="F34" s="625" t="s">
        <v>1187</v>
      </c>
      <c r="G34" s="427" t="s">
        <v>1225</v>
      </c>
      <c r="H34" s="391" t="s">
        <v>1226</v>
      </c>
      <c r="I34" s="427" t="s">
        <v>1195</v>
      </c>
      <c r="J34" s="427" t="s">
        <v>910</v>
      </c>
      <c r="K34" s="427" t="s">
        <v>1190</v>
      </c>
    </row>
    <row r="35" spans="2:11" s="391" customFormat="1" x14ac:dyDescent="0.25">
      <c r="B35" s="625" t="s">
        <v>407</v>
      </c>
      <c r="C35" s="625" t="s">
        <v>1185</v>
      </c>
      <c r="D35" s="625" t="s">
        <v>1186</v>
      </c>
      <c r="E35" s="624" t="s">
        <v>406</v>
      </c>
      <c r="F35" s="625" t="s">
        <v>1187</v>
      </c>
      <c r="G35" s="427" t="s">
        <v>1207</v>
      </c>
      <c r="H35" s="391" t="s">
        <v>1227</v>
      </c>
      <c r="I35" s="427" t="s">
        <v>1195</v>
      </c>
      <c r="J35" s="427" t="s">
        <v>910</v>
      </c>
      <c r="K35" s="427" t="s">
        <v>1190</v>
      </c>
    </row>
    <row r="36" spans="2:11" s="391" customFormat="1" x14ac:dyDescent="0.25">
      <c r="B36" s="625" t="s">
        <v>407</v>
      </c>
      <c r="C36" s="625" t="s">
        <v>1185</v>
      </c>
      <c r="D36" s="625" t="s">
        <v>1186</v>
      </c>
      <c r="E36" s="624" t="s">
        <v>406</v>
      </c>
      <c r="F36" s="625" t="s">
        <v>1187</v>
      </c>
      <c r="G36" s="427" t="s">
        <v>1228</v>
      </c>
      <c r="H36" s="391" t="s">
        <v>1229</v>
      </c>
      <c r="I36" s="427" t="s">
        <v>1195</v>
      </c>
      <c r="J36" s="427" t="s">
        <v>910</v>
      </c>
      <c r="K36" s="427" t="s">
        <v>1190</v>
      </c>
    </row>
    <row r="37" spans="2:11" s="391" customFormat="1" x14ac:dyDescent="0.25">
      <c r="B37" s="625" t="s">
        <v>407</v>
      </c>
      <c r="C37" s="625" t="s">
        <v>1185</v>
      </c>
      <c r="D37" s="625" t="s">
        <v>1186</v>
      </c>
      <c r="E37" s="624" t="s">
        <v>406</v>
      </c>
      <c r="F37" s="625" t="s">
        <v>1187</v>
      </c>
      <c r="G37" s="427" t="s">
        <v>1205</v>
      </c>
      <c r="H37" s="391" t="s">
        <v>1230</v>
      </c>
      <c r="I37" s="427" t="s">
        <v>1195</v>
      </c>
      <c r="J37" s="427" t="s">
        <v>910</v>
      </c>
      <c r="K37" s="427" t="s">
        <v>1190</v>
      </c>
    </row>
    <row r="38" spans="2:11" s="391" customFormat="1" x14ac:dyDescent="0.25">
      <c r="B38" s="625" t="s">
        <v>407</v>
      </c>
      <c r="C38" s="625" t="s">
        <v>1185</v>
      </c>
      <c r="D38" s="625" t="s">
        <v>1186</v>
      </c>
      <c r="E38" s="624" t="s">
        <v>406</v>
      </c>
      <c r="F38" s="625" t="s">
        <v>1187</v>
      </c>
      <c r="G38" s="427" t="s">
        <v>1231</v>
      </c>
      <c r="H38" s="391" t="s">
        <v>1232</v>
      </c>
      <c r="I38" s="427" t="s">
        <v>1195</v>
      </c>
      <c r="J38" s="427" t="s">
        <v>910</v>
      </c>
      <c r="K38" s="427" t="s">
        <v>1190</v>
      </c>
    </row>
    <row r="39" spans="2:11" s="391" customFormat="1" x14ac:dyDescent="0.25">
      <c r="B39" s="625" t="s">
        <v>407</v>
      </c>
      <c r="C39" s="625" t="s">
        <v>1185</v>
      </c>
      <c r="D39" s="625" t="s">
        <v>1186</v>
      </c>
      <c r="E39" s="624" t="s">
        <v>406</v>
      </c>
      <c r="F39" s="625" t="s">
        <v>1187</v>
      </c>
      <c r="G39" s="427" t="s">
        <v>1233</v>
      </c>
      <c r="H39" s="391" t="s">
        <v>1234</v>
      </c>
      <c r="I39" s="427" t="s">
        <v>1195</v>
      </c>
      <c r="J39" s="427" t="s">
        <v>910</v>
      </c>
      <c r="K39" s="427" t="s">
        <v>1190</v>
      </c>
    </row>
    <row r="40" spans="2:11" s="391" customFormat="1" x14ac:dyDescent="0.25">
      <c r="B40" s="625" t="s">
        <v>407</v>
      </c>
      <c r="C40" s="625" t="s">
        <v>1185</v>
      </c>
      <c r="D40" s="625" t="s">
        <v>1186</v>
      </c>
      <c r="E40" s="624" t="s">
        <v>406</v>
      </c>
      <c r="F40" s="625" t="s">
        <v>1187</v>
      </c>
      <c r="G40" s="427" t="s">
        <v>1235</v>
      </c>
      <c r="H40" s="391" t="s">
        <v>1236</v>
      </c>
      <c r="I40" s="427"/>
      <c r="J40" s="427" t="s">
        <v>910</v>
      </c>
      <c r="K40" s="427" t="s">
        <v>1190</v>
      </c>
    </row>
    <row r="41" spans="2:11" s="391" customFormat="1" x14ac:dyDescent="0.25">
      <c r="B41" s="625" t="s">
        <v>407</v>
      </c>
      <c r="C41" s="625" t="s">
        <v>1185</v>
      </c>
      <c r="D41" s="625" t="s">
        <v>1186</v>
      </c>
      <c r="E41" s="624" t="s">
        <v>406</v>
      </c>
      <c r="F41" s="625" t="s">
        <v>1187</v>
      </c>
      <c r="G41" s="427" t="s">
        <v>1200</v>
      </c>
      <c r="H41" s="391" t="s">
        <v>1237</v>
      </c>
      <c r="I41" s="427" t="s">
        <v>1195</v>
      </c>
      <c r="J41" s="427" t="s">
        <v>910</v>
      </c>
      <c r="K41" s="427" t="s">
        <v>1190</v>
      </c>
    </row>
    <row r="42" spans="2:11" s="391" customFormat="1" x14ac:dyDescent="0.25">
      <c r="B42" s="625" t="s">
        <v>407</v>
      </c>
      <c r="C42" s="625" t="s">
        <v>1185</v>
      </c>
      <c r="D42" s="625" t="s">
        <v>1186</v>
      </c>
      <c r="E42" s="624" t="s">
        <v>406</v>
      </c>
      <c r="F42" s="625" t="s">
        <v>1187</v>
      </c>
      <c r="G42" s="427" t="s">
        <v>1200</v>
      </c>
      <c r="H42" s="391" t="s">
        <v>1238</v>
      </c>
      <c r="I42" s="427"/>
      <c r="J42" s="427" t="s">
        <v>910</v>
      </c>
      <c r="K42" s="427" t="s">
        <v>1190</v>
      </c>
    </row>
    <row r="43" spans="2:11" s="391" customFormat="1" x14ac:dyDescent="0.25">
      <c r="B43" s="625" t="s">
        <v>407</v>
      </c>
      <c r="C43" s="625" t="s">
        <v>1185</v>
      </c>
      <c r="D43" s="625" t="s">
        <v>1186</v>
      </c>
      <c r="E43" s="624" t="s">
        <v>406</v>
      </c>
      <c r="F43" s="625" t="s">
        <v>1187</v>
      </c>
      <c r="G43" s="427" t="s">
        <v>1207</v>
      </c>
      <c r="H43" s="391" t="s">
        <v>1239</v>
      </c>
      <c r="I43" s="427"/>
      <c r="J43" s="427" t="s">
        <v>910</v>
      </c>
      <c r="K43" s="427" t="s">
        <v>1190</v>
      </c>
    </row>
    <row r="44" spans="2:11" s="391" customFormat="1" x14ac:dyDescent="0.25">
      <c r="B44" s="625" t="s">
        <v>407</v>
      </c>
      <c r="C44" s="625" t="s">
        <v>1185</v>
      </c>
      <c r="D44" s="625" t="s">
        <v>1186</v>
      </c>
      <c r="E44" s="624" t="s">
        <v>406</v>
      </c>
      <c r="F44" s="625" t="s">
        <v>1187</v>
      </c>
      <c r="G44" s="427" t="s">
        <v>1235</v>
      </c>
      <c r="H44" s="391" t="s">
        <v>1240</v>
      </c>
      <c r="I44" s="427" t="s">
        <v>1195</v>
      </c>
      <c r="J44" s="427" t="s">
        <v>910</v>
      </c>
      <c r="K44" s="427" t="s">
        <v>1190</v>
      </c>
    </row>
    <row r="45" spans="2:11" s="391" customFormat="1" x14ac:dyDescent="0.25">
      <c r="B45" s="625" t="s">
        <v>407</v>
      </c>
      <c r="C45" s="625" t="s">
        <v>1185</v>
      </c>
      <c r="D45" s="625" t="s">
        <v>1186</v>
      </c>
      <c r="E45" s="624" t="s">
        <v>406</v>
      </c>
      <c r="F45" s="625" t="s">
        <v>1187</v>
      </c>
      <c r="G45" s="427" t="s">
        <v>1241</v>
      </c>
      <c r="H45" s="391" t="s">
        <v>1242</v>
      </c>
      <c r="I45" s="427" t="s">
        <v>1195</v>
      </c>
      <c r="J45" s="427" t="s">
        <v>910</v>
      </c>
      <c r="K45" s="427" t="s">
        <v>1190</v>
      </c>
    </row>
    <row r="46" spans="2:11" s="391" customFormat="1" x14ac:dyDescent="0.25">
      <c r="B46" s="625" t="s">
        <v>407</v>
      </c>
      <c r="C46" s="625" t="s">
        <v>1185</v>
      </c>
      <c r="D46" s="625" t="s">
        <v>1116</v>
      </c>
      <c r="E46" s="624" t="s">
        <v>406</v>
      </c>
      <c r="F46" s="625" t="s">
        <v>1187</v>
      </c>
      <c r="G46" s="427" t="s">
        <v>1241</v>
      </c>
      <c r="H46" s="391" t="s">
        <v>1243</v>
      </c>
      <c r="I46" s="427"/>
      <c r="J46" s="427" t="s">
        <v>910</v>
      </c>
      <c r="K46" s="427" t="s">
        <v>1190</v>
      </c>
    </row>
    <row r="47" spans="2:11" s="391" customFormat="1" x14ac:dyDescent="0.25">
      <c r="B47" s="625" t="s">
        <v>407</v>
      </c>
      <c r="C47" s="625" t="s">
        <v>1132</v>
      </c>
      <c r="D47" s="625" t="s">
        <v>1210</v>
      </c>
      <c r="E47" s="624" t="s">
        <v>406</v>
      </c>
      <c r="F47" s="625" t="s">
        <v>1244</v>
      </c>
      <c r="G47" s="427" t="s">
        <v>1245</v>
      </c>
      <c r="H47" s="391" t="s">
        <v>1246</v>
      </c>
      <c r="I47" s="427" t="s">
        <v>1247</v>
      </c>
      <c r="J47" s="427" t="s">
        <v>910</v>
      </c>
      <c r="K47" s="427" t="s">
        <v>1190</v>
      </c>
    </row>
    <row r="48" spans="2:11" s="391" customFormat="1" x14ac:dyDescent="0.25">
      <c r="B48" s="625" t="s">
        <v>407</v>
      </c>
      <c r="C48" s="625" t="s">
        <v>1132</v>
      </c>
      <c r="D48" s="625" t="s">
        <v>1186</v>
      </c>
      <c r="E48" s="624" t="s">
        <v>406</v>
      </c>
      <c r="F48" s="625" t="s">
        <v>1244</v>
      </c>
      <c r="G48" s="427" t="s">
        <v>1248</v>
      </c>
      <c r="H48" s="391" t="s">
        <v>1249</v>
      </c>
      <c r="I48" s="427" t="s">
        <v>1195</v>
      </c>
      <c r="J48" s="427" t="s">
        <v>910</v>
      </c>
      <c r="K48" s="427" t="s">
        <v>1190</v>
      </c>
    </row>
    <row r="49" spans="2:11" s="391" customFormat="1" x14ac:dyDescent="0.25">
      <c r="B49" s="625" t="s">
        <v>407</v>
      </c>
      <c r="C49" s="625" t="s">
        <v>1132</v>
      </c>
      <c r="D49" s="625" t="s">
        <v>1210</v>
      </c>
      <c r="E49" s="624" t="s">
        <v>406</v>
      </c>
      <c r="F49" s="625" t="s">
        <v>1244</v>
      </c>
      <c r="G49" s="427" t="s">
        <v>1250</v>
      </c>
      <c r="H49" s="391" t="s">
        <v>1251</v>
      </c>
      <c r="I49" s="427" t="s">
        <v>1252</v>
      </c>
      <c r="J49" s="427" t="s">
        <v>910</v>
      </c>
      <c r="K49" s="427" t="s">
        <v>1190</v>
      </c>
    </row>
    <row r="50" spans="2:11" s="391" customFormat="1" x14ac:dyDescent="0.25">
      <c r="B50" s="625" t="s">
        <v>407</v>
      </c>
      <c r="C50" s="625" t="s">
        <v>1132</v>
      </c>
      <c r="D50" s="625" t="s">
        <v>1210</v>
      </c>
      <c r="E50" s="624" t="s">
        <v>406</v>
      </c>
      <c r="F50" s="625" t="s">
        <v>1244</v>
      </c>
      <c r="G50" s="427" t="s">
        <v>1253</v>
      </c>
      <c r="H50" s="391" t="s">
        <v>1254</v>
      </c>
      <c r="I50" s="427" t="s">
        <v>1255</v>
      </c>
      <c r="J50" s="427" t="s">
        <v>910</v>
      </c>
      <c r="K50" s="427" t="s">
        <v>1190</v>
      </c>
    </row>
    <row r="51" spans="2:11" s="391" customFormat="1" x14ac:dyDescent="0.25">
      <c r="B51" s="625" t="s">
        <v>407</v>
      </c>
      <c r="C51" s="625" t="s">
        <v>1132</v>
      </c>
      <c r="D51" s="625" t="s">
        <v>1186</v>
      </c>
      <c r="E51" s="624" t="s">
        <v>406</v>
      </c>
      <c r="F51" s="625" t="s">
        <v>1244</v>
      </c>
      <c r="G51" s="427" t="s">
        <v>364</v>
      </c>
      <c r="H51" s="391" t="s">
        <v>1256</v>
      </c>
      <c r="I51" s="427"/>
      <c r="J51" s="427" t="s">
        <v>910</v>
      </c>
      <c r="K51" s="427" t="s">
        <v>1190</v>
      </c>
    </row>
    <row r="52" spans="2:11" s="391" customFormat="1" x14ac:dyDescent="0.25">
      <c r="B52" s="625" t="s">
        <v>407</v>
      </c>
      <c r="C52" s="625" t="s">
        <v>1132</v>
      </c>
      <c r="D52" s="625" t="s">
        <v>1210</v>
      </c>
      <c r="E52" s="624" t="s">
        <v>406</v>
      </c>
      <c r="F52" s="625" t="s">
        <v>1244</v>
      </c>
      <c r="G52" s="427" t="s">
        <v>1231</v>
      </c>
      <c r="H52" s="391" t="s">
        <v>1257</v>
      </c>
      <c r="I52" s="427" t="s">
        <v>1258</v>
      </c>
      <c r="J52" s="427" t="s">
        <v>910</v>
      </c>
      <c r="K52" s="427" t="s">
        <v>1190</v>
      </c>
    </row>
    <row r="53" spans="2:11" s="391" customFormat="1" x14ac:dyDescent="0.25">
      <c r="B53" s="625" t="s">
        <v>407</v>
      </c>
      <c r="C53" s="625" t="s">
        <v>1132</v>
      </c>
      <c r="D53" s="625" t="s">
        <v>1186</v>
      </c>
      <c r="E53" s="624" t="s">
        <v>406</v>
      </c>
      <c r="F53" s="625" t="s">
        <v>1244</v>
      </c>
      <c r="G53" s="427" t="s">
        <v>364</v>
      </c>
      <c r="H53" s="391" t="s">
        <v>1259</v>
      </c>
      <c r="I53" s="427" t="s">
        <v>1260</v>
      </c>
      <c r="J53" s="427" t="s">
        <v>910</v>
      </c>
      <c r="K53" s="427" t="s">
        <v>1190</v>
      </c>
    </row>
    <row r="54" spans="2:11" s="391" customFormat="1" x14ac:dyDescent="0.25">
      <c r="B54" s="625" t="s">
        <v>407</v>
      </c>
      <c r="C54" s="625" t="s">
        <v>1132</v>
      </c>
      <c r="D54" s="625" t="s">
        <v>1186</v>
      </c>
      <c r="E54" s="624" t="s">
        <v>406</v>
      </c>
      <c r="F54" s="625" t="s">
        <v>1244</v>
      </c>
      <c r="G54" s="427" t="s">
        <v>364</v>
      </c>
      <c r="H54" s="391" t="s">
        <v>1261</v>
      </c>
      <c r="I54" s="427" t="s">
        <v>1260</v>
      </c>
      <c r="J54" s="427" t="s">
        <v>910</v>
      </c>
      <c r="K54" s="427" t="s">
        <v>1190</v>
      </c>
    </row>
    <row r="55" spans="2:11" s="391" customFormat="1" x14ac:dyDescent="0.25">
      <c r="B55" s="625" t="s">
        <v>407</v>
      </c>
      <c r="C55" s="625" t="s">
        <v>1132</v>
      </c>
      <c r="D55" s="625" t="s">
        <v>1210</v>
      </c>
      <c r="E55" s="624" t="s">
        <v>406</v>
      </c>
      <c r="F55" s="625" t="s">
        <v>1244</v>
      </c>
      <c r="G55" s="427" t="s">
        <v>364</v>
      </c>
      <c r="H55" s="391" t="s">
        <v>1262</v>
      </c>
      <c r="I55" s="427" t="s">
        <v>1263</v>
      </c>
      <c r="J55" s="427" t="s">
        <v>910</v>
      </c>
      <c r="K55" s="427" t="s">
        <v>1190</v>
      </c>
    </row>
    <row r="56" spans="2:11" s="391" customFormat="1" x14ac:dyDescent="0.25">
      <c r="B56" s="625" t="s">
        <v>407</v>
      </c>
      <c r="C56" s="625" t="s">
        <v>1132</v>
      </c>
      <c r="D56" s="625" t="s">
        <v>1210</v>
      </c>
      <c r="E56" s="624" t="s">
        <v>406</v>
      </c>
      <c r="F56" s="625" t="s">
        <v>1244</v>
      </c>
      <c r="G56" s="427" t="s">
        <v>1264</v>
      </c>
      <c r="H56" s="391" t="s">
        <v>1265</v>
      </c>
      <c r="I56" s="427" t="s">
        <v>1266</v>
      </c>
      <c r="J56" s="427" t="s">
        <v>910</v>
      </c>
      <c r="K56" s="427" t="s">
        <v>1190</v>
      </c>
    </row>
    <row r="57" spans="2:11" s="391" customFormat="1" x14ac:dyDescent="0.25">
      <c r="B57" s="625" t="s">
        <v>407</v>
      </c>
      <c r="C57" s="625" t="s">
        <v>1132</v>
      </c>
      <c r="D57" s="625" t="s">
        <v>1210</v>
      </c>
      <c r="E57" s="624" t="s">
        <v>406</v>
      </c>
      <c r="F57" s="625" t="s">
        <v>1244</v>
      </c>
      <c r="G57" s="427" t="s">
        <v>1267</v>
      </c>
      <c r="H57" s="391" t="s">
        <v>1268</v>
      </c>
      <c r="I57" s="427" t="s">
        <v>1269</v>
      </c>
      <c r="J57" s="427" t="s">
        <v>910</v>
      </c>
      <c r="K57" s="427" t="s">
        <v>1190</v>
      </c>
    </row>
    <row r="58" spans="2:11" s="391" customFormat="1" x14ac:dyDescent="0.25">
      <c r="B58" s="625" t="s">
        <v>407</v>
      </c>
      <c r="C58" s="625" t="s">
        <v>1132</v>
      </c>
      <c r="D58" s="625" t="s">
        <v>1210</v>
      </c>
      <c r="E58" s="624" t="s">
        <v>406</v>
      </c>
      <c r="F58" s="625" t="s">
        <v>1244</v>
      </c>
      <c r="G58" s="427" t="s">
        <v>1270</v>
      </c>
      <c r="H58" s="391" t="s">
        <v>1271</v>
      </c>
      <c r="I58" s="427" t="s">
        <v>1195</v>
      </c>
      <c r="J58" s="427" t="s">
        <v>910</v>
      </c>
      <c r="K58" s="427" t="s">
        <v>1190</v>
      </c>
    </row>
    <row r="59" spans="2:11" s="391" customFormat="1" x14ac:dyDescent="0.25">
      <c r="B59" s="625" t="s">
        <v>407</v>
      </c>
      <c r="C59" s="625" t="s">
        <v>1132</v>
      </c>
      <c r="D59" s="625" t="s">
        <v>1186</v>
      </c>
      <c r="E59" s="624" t="s">
        <v>406</v>
      </c>
      <c r="F59" s="625" t="s">
        <v>1244</v>
      </c>
      <c r="G59" s="427" t="s">
        <v>1267</v>
      </c>
      <c r="H59" s="391" t="s">
        <v>1272</v>
      </c>
      <c r="I59" s="427" t="s">
        <v>1195</v>
      </c>
      <c r="J59" s="427" t="s">
        <v>910</v>
      </c>
      <c r="K59" s="427" t="s">
        <v>1190</v>
      </c>
    </row>
    <row r="60" spans="2:11" s="391" customFormat="1" x14ac:dyDescent="0.25">
      <c r="B60" s="625" t="s">
        <v>407</v>
      </c>
      <c r="C60" s="625" t="s">
        <v>1132</v>
      </c>
      <c r="D60" s="625" t="s">
        <v>1210</v>
      </c>
      <c r="E60" s="624" t="s">
        <v>406</v>
      </c>
      <c r="F60" s="625" t="s">
        <v>1244</v>
      </c>
      <c r="G60" s="427" t="s">
        <v>1273</v>
      </c>
      <c r="H60" s="391" t="s">
        <v>1274</v>
      </c>
      <c r="I60" s="427" t="s">
        <v>1275</v>
      </c>
      <c r="J60" s="427" t="s">
        <v>910</v>
      </c>
      <c r="K60" s="427" t="s">
        <v>1190</v>
      </c>
    </row>
    <row r="61" spans="2:11" s="391" customFormat="1" x14ac:dyDescent="0.25">
      <c r="B61" s="625" t="s">
        <v>407</v>
      </c>
      <c r="C61" s="625" t="s">
        <v>1132</v>
      </c>
      <c r="D61" s="625" t="s">
        <v>1210</v>
      </c>
      <c r="E61" s="624" t="s">
        <v>406</v>
      </c>
      <c r="F61" s="625" t="s">
        <v>1244</v>
      </c>
      <c r="G61" s="427" t="s">
        <v>1276</v>
      </c>
      <c r="H61" s="391" t="s">
        <v>1277</v>
      </c>
      <c r="I61" s="427" t="s">
        <v>1278</v>
      </c>
      <c r="J61" s="427" t="s">
        <v>910</v>
      </c>
      <c r="K61" s="427" t="s">
        <v>1190</v>
      </c>
    </row>
    <row r="62" spans="2:11" s="391" customFormat="1" x14ac:dyDescent="0.25">
      <c r="B62" s="625" t="s">
        <v>407</v>
      </c>
      <c r="C62" s="625" t="s">
        <v>1132</v>
      </c>
      <c r="D62" s="625" t="s">
        <v>1116</v>
      </c>
      <c r="E62" s="624" t="s">
        <v>406</v>
      </c>
      <c r="F62" s="625" t="s">
        <v>1244</v>
      </c>
      <c r="G62" s="427" t="s">
        <v>1279</v>
      </c>
      <c r="H62" s="391" t="s">
        <v>1280</v>
      </c>
      <c r="I62" s="427" t="s">
        <v>1281</v>
      </c>
      <c r="J62" s="427" t="s">
        <v>910</v>
      </c>
      <c r="K62" s="427" t="s">
        <v>1190</v>
      </c>
    </row>
    <row r="63" spans="2:11" s="391" customFormat="1" x14ac:dyDescent="0.25">
      <c r="B63" s="625" t="s">
        <v>407</v>
      </c>
      <c r="C63" s="625" t="s">
        <v>1132</v>
      </c>
      <c r="D63" s="625" t="s">
        <v>1186</v>
      </c>
      <c r="E63" s="624" t="s">
        <v>406</v>
      </c>
      <c r="F63" s="625" t="s">
        <v>1244</v>
      </c>
      <c r="G63" s="427" t="s">
        <v>1282</v>
      </c>
      <c r="H63" s="391" t="s">
        <v>1283</v>
      </c>
      <c r="I63" s="427" t="s">
        <v>1284</v>
      </c>
      <c r="J63" s="427" t="s">
        <v>910</v>
      </c>
      <c r="K63" s="427" t="s">
        <v>1190</v>
      </c>
    </row>
    <row r="64" spans="2:11" s="391" customFormat="1" x14ac:dyDescent="0.25">
      <c r="B64" s="625" t="s">
        <v>407</v>
      </c>
      <c r="C64" s="625" t="s">
        <v>1132</v>
      </c>
      <c r="D64" s="625" t="s">
        <v>1186</v>
      </c>
      <c r="E64" s="624" t="s">
        <v>406</v>
      </c>
      <c r="F64" s="625" t="s">
        <v>1244</v>
      </c>
      <c r="G64" s="427" t="s">
        <v>1273</v>
      </c>
      <c r="H64" s="391" t="s">
        <v>1285</v>
      </c>
      <c r="I64" s="427" t="s">
        <v>1195</v>
      </c>
      <c r="J64" s="427" t="s">
        <v>910</v>
      </c>
      <c r="K64" s="427" t="s">
        <v>1190</v>
      </c>
    </row>
    <row r="65" spans="2:11" s="391" customFormat="1" x14ac:dyDescent="0.25">
      <c r="B65" s="625" t="s">
        <v>407</v>
      </c>
      <c r="C65" s="625" t="s">
        <v>1132</v>
      </c>
      <c r="D65" s="625" t="s">
        <v>1186</v>
      </c>
      <c r="E65" s="624" t="s">
        <v>406</v>
      </c>
      <c r="F65" s="625" t="s">
        <v>1244</v>
      </c>
      <c r="G65" s="427" t="s">
        <v>1250</v>
      </c>
      <c r="H65" s="391" t="s">
        <v>1286</v>
      </c>
      <c r="I65" s="427" t="s">
        <v>1195</v>
      </c>
      <c r="J65" s="427" t="s">
        <v>910</v>
      </c>
      <c r="K65" s="427" t="s">
        <v>1190</v>
      </c>
    </row>
    <row r="66" spans="2:11" s="391" customFormat="1" x14ac:dyDescent="0.25">
      <c r="B66" s="625" t="s">
        <v>407</v>
      </c>
      <c r="C66" s="625" t="s">
        <v>1132</v>
      </c>
      <c r="D66" s="625" t="s">
        <v>1186</v>
      </c>
      <c r="E66" s="624" t="s">
        <v>406</v>
      </c>
      <c r="F66" s="625" t="s">
        <v>1244</v>
      </c>
      <c r="G66" s="427" t="s">
        <v>364</v>
      </c>
      <c r="H66" s="391" t="s">
        <v>1287</v>
      </c>
      <c r="I66" s="427"/>
      <c r="J66" s="427" t="s">
        <v>910</v>
      </c>
      <c r="K66" s="427" t="s">
        <v>1190</v>
      </c>
    </row>
    <row r="67" spans="2:11" s="391" customFormat="1" x14ac:dyDescent="0.25">
      <c r="B67" s="625" t="s">
        <v>407</v>
      </c>
      <c r="C67" s="625" t="s">
        <v>1132</v>
      </c>
      <c r="D67" s="625" t="s">
        <v>1116</v>
      </c>
      <c r="E67" s="624" t="s">
        <v>406</v>
      </c>
      <c r="F67" s="625" t="s">
        <v>1244</v>
      </c>
      <c r="G67" s="427" t="s">
        <v>1282</v>
      </c>
      <c r="H67" s="391" t="s">
        <v>1288</v>
      </c>
      <c r="I67" s="427" t="s">
        <v>1289</v>
      </c>
      <c r="J67" s="427" t="s">
        <v>910</v>
      </c>
      <c r="K67" s="427" t="s">
        <v>1190</v>
      </c>
    </row>
    <row r="68" spans="2:11" s="391" customFormat="1" x14ac:dyDescent="0.25">
      <c r="B68" s="625" t="s">
        <v>407</v>
      </c>
      <c r="C68" s="625" t="s">
        <v>1132</v>
      </c>
      <c r="D68" s="625" t="s">
        <v>1186</v>
      </c>
      <c r="E68" s="624" t="s">
        <v>406</v>
      </c>
      <c r="F68" s="625" t="s">
        <v>1244</v>
      </c>
      <c r="G68" s="427" t="s">
        <v>1253</v>
      </c>
      <c r="H68" s="391" t="s">
        <v>1290</v>
      </c>
      <c r="I68" s="427" t="s">
        <v>1195</v>
      </c>
      <c r="J68" s="427" t="s">
        <v>910</v>
      </c>
      <c r="K68" s="427" t="s">
        <v>1190</v>
      </c>
    </row>
    <row r="69" spans="2:11" s="391" customFormat="1" x14ac:dyDescent="0.25">
      <c r="B69" s="625" t="s">
        <v>407</v>
      </c>
      <c r="C69" s="625" t="s">
        <v>1132</v>
      </c>
      <c r="D69" s="625" t="s">
        <v>1210</v>
      </c>
      <c r="E69" s="624" t="s">
        <v>406</v>
      </c>
      <c r="F69" s="625" t="s">
        <v>1244</v>
      </c>
      <c r="G69" s="427" t="s">
        <v>364</v>
      </c>
      <c r="H69" s="391" t="s">
        <v>1291</v>
      </c>
      <c r="I69" s="427"/>
      <c r="J69" s="427" t="s">
        <v>910</v>
      </c>
      <c r="K69" s="427" t="s">
        <v>1190</v>
      </c>
    </row>
    <row r="70" spans="2:11" s="391" customFormat="1" x14ac:dyDescent="0.25">
      <c r="B70" s="625" t="s">
        <v>407</v>
      </c>
      <c r="C70" s="625" t="s">
        <v>1132</v>
      </c>
      <c r="D70" s="625" t="s">
        <v>1210</v>
      </c>
      <c r="E70" s="624" t="s">
        <v>406</v>
      </c>
      <c r="F70" s="625" t="s">
        <v>1244</v>
      </c>
      <c r="G70" s="427" t="s">
        <v>1248</v>
      </c>
      <c r="H70" s="391" t="s">
        <v>1292</v>
      </c>
      <c r="I70" s="427" t="s">
        <v>1293</v>
      </c>
      <c r="J70" s="427" t="s">
        <v>910</v>
      </c>
      <c r="K70" s="427" t="s">
        <v>1190</v>
      </c>
    </row>
    <row r="71" spans="2:11" s="391" customFormat="1" x14ac:dyDescent="0.25">
      <c r="B71" s="625" t="s">
        <v>407</v>
      </c>
      <c r="C71" s="625" t="s">
        <v>1132</v>
      </c>
      <c r="D71" s="625" t="s">
        <v>1186</v>
      </c>
      <c r="E71" s="624" t="s">
        <v>406</v>
      </c>
      <c r="F71" s="625" t="s">
        <v>1244</v>
      </c>
      <c r="G71" s="427" t="s">
        <v>364</v>
      </c>
      <c r="H71" s="391" t="s">
        <v>1294</v>
      </c>
      <c r="I71" s="427" t="s">
        <v>1195</v>
      </c>
      <c r="J71" s="427" t="s">
        <v>910</v>
      </c>
      <c r="K71" s="427" t="s">
        <v>1190</v>
      </c>
    </row>
    <row r="72" spans="2:11" s="391" customFormat="1" x14ac:dyDescent="0.25">
      <c r="B72" s="625" t="s">
        <v>407</v>
      </c>
      <c r="C72" s="625" t="s">
        <v>1132</v>
      </c>
      <c r="D72" s="625" t="s">
        <v>1186</v>
      </c>
      <c r="E72" s="624" t="s">
        <v>406</v>
      </c>
      <c r="F72" s="625" t="s">
        <v>1244</v>
      </c>
      <c r="G72" s="427" t="s">
        <v>1295</v>
      </c>
      <c r="H72" s="391" t="s">
        <v>1296</v>
      </c>
      <c r="I72" s="427" t="s">
        <v>1195</v>
      </c>
      <c r="J72" s="427" t="s">
        <v>910</v>
      </c>
      <c r="K72" s="427" t="s">
        <v>1190</v>
      </c>
    </row>
    <row r="73" spans="2:11" s="391" customFormat="1" x14ac:dyDescent="0.25">
      <c r="B73" s="625" t="s">
        <v>407</v>
      </c>
      <c r="C73" s="625" t="s">
        <v>1132</v>
      </c>
      <c r="D73" s="625" t="s">
        <v>1186</v>
      </c>
      <c r="E73" s="624" t="s">
        <v>406</v>
      </c>
      <c r="F73" s="625" t="s">
        <v>1244</v>
      </c>
      <c r="G73" s="427" t="s">
        <v>1297</v>
      </c>
      <c r="H73" s="391" t="s">
        <v>1298</v>
      </c>
      <c r="I73" s="427" t="s">
        <v>1195</v>
      </c>
      <c r="J73" s="427" t="s">
        <v>910</v>
      </c>
      <c r="K73" s="427" t="s">
        <v>1190</v>
      </c>
    </row>
    <row r="74" spans="2:11" s="391" customFormat="1" x14ac:dyDescent="0.25">
      <c r="B74" s="625" t="s">
        <v>407</v>
      </c>
      <c r="C74" s="625" t="s">
        <v>1132</v>
      </c>
      <c r="D74" s="625" t="s">
        <v>1186</v>
      </c>
      <c r="E74" s="624" t="s">
        <v>406</v>
      </c>
      <c r="F74" s="625" t="s">
        <v>1244</v>
      </c>
      <c r="G74" s="427" t="s">
        <v>1299</v>
      </c>
      <c r="H74" s="391" t="s">
        <v>1300</v>
      </c>
      <c r="I74" s="427" t="s">
        <v>1195</v>
      </c>
      <c r="J74" s="427" t="s">
        <v>910</v>
      </c>
      <c r="K74" s="427" t="s">
        <v>1190</v>
      </c>
    </row>
    <row r="75" spans="2:11" s="391" customFormat="1" x14ac:dyDescent="0.25">
      <c r="B75" s="625" t="s">
        <v>407</v>
      </c>
      <c r="C75" s="625" t="s">
        <v>1132</v>
      </c>
      <c r="D75" s="625" t="s">
        <v>1186</v>
      </c>
      <c r="E75" s="624" t="s">
        <v>406</v>
      </c>
      <c r="F75" s="625" t="s">
        <v>1244</v>
      </c>
      <c r="G75" s="427" t="s">
        <v>1301</v>
      </c>
      <c r="H75" s="391" t="s">
        <v>1302</v>
      </c>
      <c r="I75" s="427" t="s">
        <v>1195</v>
      </c>
      <c r="J75" s="427" t="s">
        <v>910</v>
      </c>
      <c r="K75" s="427" t="s">
        <v>1190</v>
      </c>
    </row>
    <row r="76" spans="2:11" s="391" customFormat="1" x14ac:dyDescent="0.25">
      <c r="B76" s="625" t="s">
        <v>407</v>
      </c>
      <c r="C76" s="625" t="s">
        <v>1132</v>
      </c>
      <c r="D76" s="625" t="s">
        <v>1186</v>
      </c>
      <c r="E76" s="624" t="s">
        <v>406</v>
      </c>
      <c r="F76" s="625" t="s">
        <v>1244</v>
      </c>
      <c r="G76" s="427" t="s">
        <v>1303</v>
      </c>
      <c r="H76" s="391" t="s">
        <v>1304</v>
      </c>
      <c r="I76" s="427" t="s">
        <v>1195</v>
      </c>
      <c r="J76" s="427" t="s">
        <v>910</v>
      </c>
      <c r="K76" s="427" t="s">
        <v>1190</v>
      </c>
    </row>
    <row r="77" spans="2:11" s="391" customFormat="1" x14ac:dyDescent="0.25">
      <c r="B77" s="625" t="s">
        <v>407</v>
      </c>
      <c r="C77" s="625" t="s">
        <v>1132</v>
      </c>
      <c r="D77" s="625" t="s">
        <v>1186</v>
      </c>
      <c r="E77" s="624" t="s">
        <v>406</v>
      </c>
      <c r="F77" s="625" t="s">
        <v>1244</v>
      </c>
      <c r="G77" s="427" t="s">
        <v>1250</v>
      </c>
      <c r="H77" s="391" t="s">
        <v>1305</v>
      </c>
      <c r="I77" s="427" t="s">
        <v>1195</v>
      </c>
      <c r="J77" s="427" t="s">
        <v>910</v>
      </c>
      <c r="K77" s="427" t="s">
        <v>1190</v>
      </c>
    </row>
    <row r="78" spans="2:11" s="391" customFormat="1" x14ac:dyDescent="0.25">
      <c r="B78" s="625" t="s">
        <v>407</v>
      </c>
      <c r="C78" s="625" t="s">
        <v>1132</v>
      </c>
      <c r="D78" s="625" t="s">
        <v>1186</v>
      </c>
      <c r="E78" s="624" t="s">
        <v>406</v>
      </c>
      <c r="F78" s="625" t="s">
        <v>1244</v>
      </c>
      <c r="G78" s="427" t="s">
        <v>1306</v>
      </c>
      <c r="H78" s="391" t="s">
        <v>1307</v>
      </c>
      <c r="I78" s="427" t="s">
        <v>1195</v>
      </c>
      <c r="J78" s="427" t="s">
        <v>910</v>
      </c>
      <c r="K78" s="427" t="s">
        <v>1190</v>
      </c>
    </row>
    <row r="79" spans="2:11" s="391" customFormat="1" x14ac:dyDescent="0.25">
      <c r="B79" s="625" t="s">
        <v>407</v>
      </c>
      <c r="C79" s="625" t="s">
        <v>1132</v>
      </c>
      <c r="D79" s="625" t="s">
        <v>1186</v>
      </c>
      <c r="E79" s="624" t="s">
        <v>406</v>
      </c>
      <c r="F79" s="625" t="s">
        <v>1244</v>
      </c>
      <c r="G79" s="427" t="s">
        <v>1308</v>
      </c>
      <c r="H79" s="391" t="s">
        <v>1309</v>
      </c>
      <c r="I79" s="427" t="s">
        <v>1195</v>
      </c>
      <c r="J79" s="427" t="s">
        <v>910</v>
      </c>
      <c r="K79" s="427" t="s">
        <v>1190</v>
      </c>
    </row>
    <row r="80" spans="2:11" s="391" customFormat="1" x14ac:dyDescent="0.25">
      <c r="B80" s="625" t="s">
        <v>407</v>
      </c>
      <c r="C80" s="625" t="s">
        <v>1132</v>
      </c>
      <c r="D80" s="625" t="s">
        <v>1186</v>
      </c>
      <c r="E80" s="624" t="s">
        <v>406</v>
      </c>
      <c r="F80" s="625" t="s">
        <v>1244</v>
      </c>
      <c r="G80" s="427" t="s">
        <v>364</v>
      </c>
      <c r="H80" s="391" t="s">
        <v>1310</v>
      </c>
      <c r="I80" s="427" t="s">
        <v>1195</v>
      </c>
      <c r="J80" s="427" t="s">
        <v>910</v>
      </c>
      <c r="K80" s="427" t="s">
        <v>1190</v>
      </c>
    </row>
    <row r="81" spans="2:11" s="391" customFormat="1" x14ac:dyDescent="0.25">
      <c r="B81" s="625" t="s">
        <v>407</v>
      </c>
      <c r="C81" s="625" t="s">
        <v>1132</v>
      </c>
      <c r="D81" s="625" t="s">
        <v>1186</v>
      </c>
      <c r="E81" s="624" t="s">
        <v>406</v>
      </c>
      <c r="F81" s="625" t="s">
        <v>1244</v>
      </c>
      <c r="G81" s="427" t="s">
        <v>1264</v>
      </c>
      <c r="H81" s="391" t="s">
        <v>1311</v>
      </c>
      <c r="I81" s="427" t="s">
        <v>1195</v>
      </c>
      <c r="J81" s="427" t="s">
        <v>910</v>
      </c>
      <c r="K81" s="427" t="s">
        <v>1190</v>
      </c>
    </row>
    <row r="82" spans="2:11" s="391" customFormat="1" x14ac:dyDescent="0.25">
      <c r="B82" s="625" t="s">
        <v>407</v>
      </c>
      <c r="C82" s="625" t="s">
        <v>1132</v>
      </c>
      <c r="D82" s="625" t="s">
        <v>1186</v>
      </c>
      <c r="E82" s="624" t="s">
        <v>406</v>
      </c>
      <c r="F82" s="625" t="s">
        <v>1244</v>
      </c>
      <c r="G82" s="427" t="s">
        <v>1312</v>
      </c>
      <c r="H82" s="391" t="s">
        <v>1313</v>
      </c>
      <c r="I82" s="427" t="s">
        <v>1314</v>
      </c>
      <c r="J82" s="427" t="s">
        <v>910</v>
      </c>
      <c r="K82" s="427" t="s">
        <v>1190</v>
      </c>
    </row>
    <row r="83" spans="2:11" s="391" customFormat="1" x14ac:dyDescent="0.25">
      <c r="B83" s="625" t="s">
        <v>407</v>
      </c>
      <c r="C83" s="625" t="s">
        <v>1132</v>
      </c>
      <c r="D83" s="625" t="s">
        <v>1186</v>
      </c>
      <c r="E83" s="624" t="s">
        <v>406</v>
      </c>
      <c r="F83" s="625" t="s">
        <v>1244</v>
      </c>
      <c r="G83" s="427" t="s">
        <v>1315</v>
      </c>
      <c r="H83" s="391" t="s">
        <v>1316</v>
      </c>
      <c r="I83" s="427" t="s">
        <v>1317</v>
      </c>
      <c r="J83" s="427" t="s">
        <v>910</v>
      </c>
      <c r="K83" s="427" t="s">
        <v>1190</v>
      </c>
    </row>
    <row r="84" spans="2:11" s="391" customFormat="1" x14ac:dyDescent="0.25">
      <c r="B84" s="625" t="s">
        <v>407</v>
      </c>
      <c r="C84" s="625" t="s">
        <v>1132</v>
      </c>
      <c r="D84" s="625" t="s">
        <v>1186</v>
      </c>
      <c r="E84" s="624" t="s">
        <v>406</v>
      </c>
      <c r="F84" s="625" t="s">
        <v>1244</v>
      </c>
      <c r="G84" s="427" t="s">
        <v>1318</v>
      </c>
      <c r="H84" s="391" t="s">
        <v>1319</v>
      </c>
      <c r="I84" s="427" t="s">
        <v>1195</v>
      </c>
      <c r="J84" s="427" t="s">
        <v>910</v>
      </c>
      <c r="K84" s="427" t="s">
        <v>1190</v>
      </c>
    </row>
    <row r="85" spans="2:11" s="391" customFormat="1" x14ac:dyDescent="0.25">
      <c r="B85" s="625" t="s">
        <v>407</v>
      </c>
      <c r="C85" s="625" t="s">
        <v>1132</v>
      </c>
      <c r="D85" s="625" t="s">
        <v>1186</v>
      </c>
      <c r="E85" s="624" t="s">
        <v>406</v>
      </c>
      <c r="F85" s="625" t="s">
        <v>1244</v>
      </c>
      <c r="G85" s="427" t="s">
        <v>1318</v>
      </c>
      <c r="H85" s="391" t="s">
        <v>1320</v>
      </c>
      <c r="I85" s="427" t="s">
        <v>1195</v>
      </c>
      <c r="J85" s="427" t="s">
        <v>910</v>
      </c>
      <c r="K85" s="427" t="s">
        <v>1190</v>
      </c>
    </row>
    <row r="86" spans="2:11" s="391" customFormat="1" x14ac:dyDescent="0.25">
      <c r="B86" s="625" t="s">
        <v>407</v>
      </c>
      <c r="C86" s="625" t="s">
        <v>1132</v>
      </c>
      <c r="D86" s="625" t="s">
        <v>1186</v>
      </c>
      <c r="E86" s="624" t="s">
        <v>406</v>
      </c>
      <c r="F86" s="625" t="s">
        <v>1244</v>
      </c>
      <c r="G86" s="427" t="s">
        <v>1318</v>
      </c>
      <c r="H86" s="391" t="s">
        <v>1321</v>
      </c>
      <c r="I86" s="427" t="s">
        <v>1195</v>
      </c>
      <c r="J86" s="427" t="s">
        <v>910</v>
      </c>
      <c r="K86" s="427" t="s">
        <v>1190</v>
      </c>
    </row>
    <row r="87" spans="2:11" s="391" customFormat="1" x14ac:dyDescent="0.25">
      <c r="B87" s="625" t="s">
        <v>407</v>
      </c>
      <c r="C87" s="625" t="s">
        <v>1132</v>
      </c>
      <c r="D87" s="625" t="s">
        <v>1186</v>
      </c>
      <c r="E87" s="624" t="s">
        <v>406</v>
      </c>
      <c r="F87" s="625" t="s">
        <v>1244</v>
      </c>
      <c r="G87" s="427" t="s">
        <v>1322</v>
      </c>
      <c r="H87" s="391" t="s">
        <v>1323</v>
      </c>
      <c r="I87" s="427" t="s">
        <v>1195</v>
      </c>
      <c r="J87" s="427" t="s">
        <v>910</v>
      </c>
      <c r="K87" s="427" t="s">
        <v>1190</v>
      </c>
    </row>
    <row r="88" spans="2:11" s="391" customFormat="1" x14ac:dyDescent="0.25">
      <c r="B88" s="625" t="s">
        <v>407</v>
      </c>
      <c r="C88" s="625" t="s">
        <v>1132</v>
      </c>
      <c r="D88" s="625" t="s">
        <v>1210</v>
      </c>
      <c r="E88" s="624" t="s">
        <v>406</v>
      </c>
      <c r="F88" s="625" t="s">
        <v>1244</v>
      </c>
      <c r="G88" s="427" t="s">
        <v>1315</v>
      </c>
      <c r="H88" s="391" t="s">
        <v>1324</v>
      </c>
      <c r="I88" s="427" t="s">
        <v>1325</v>
      </c>
      <c r="J88" s="427" t="s">
        <v>910</v>
      </c>
      <c r="K88" s="427" t="s">
        <v>1190</v>
      </c>
    </row>
    <row r="89" spans="2:11" s="391" customFormat="1" x14ac:dyDescent="0.25">
      <c r="B89" s="625" t="s">
        <v>407</v>
      </c>
      <c r="C89" s="625" t="s">
        <v>1132</v>
      </c>
      <c r="D89" s="625" t="s">
        <v>1210</v>
      </c>
      <c r="E89" s="624" t="s">
        <v>406</v>
      </c>
      <c r="F89" s="625" t="s">
        <v>1244</v>
      </c>
      <c r="G89" s="427" t="s">
        <v>1276</v>
      </c>
      <c r="H89" s="391" t="s">
        <v>1326</v>
      </c>
      <c r="I89" s="427" t="s">
        <v>1278</v>
      </c>
      <c r="J89" s="427" t="s">
        <v>910</v>
      </c>
      <c r="K89" s="427" t="s">
        <v>1190</v>
      </c>
    </row>
    <row r="90" spans="2:11" s="391" customFormat="1" x14ac:dyDescent="0.25">
      <c r="B90" s="625" t="s">
        <v>407</v>
      </c>
      <c r="C90" s="625" t="s">
        <v>1132</v>
      </c>
      <c r="D90" s="625" t="s">
        <v>1186</v>
      </c>
      <c r="E90" s="624" t="s">
        <v>406</v>
      </c>
      <c r="F90" s="625" t="s">
        <v>1244</v>
      </c>
      <c r="G90" s="427" t="s">
        <v>364</v>
      </c>
      <c r="H90" s="391" t="s">
        <v>1327</v>
      </c>
      <c r="I90" s="427"/>
      <c r="J90" s="427" t="s">
        <v>910</v>
      </c>
      <c r="K90" s="427" t="s">
        <v>1190</v>
      </c>
    </row>
    <row r="91" spans="2:11" s="391" customFormat="1" x14ac:dyDescent="0.25">
      <c r="B91" s="625" t="s">
        <v>407</v>
      </c>
      <c r="C91" s="625" t="s">
        <v>1132</v>
      </c>
      <c r="D91" s="625" t="s">
        <v>1210</v>
      </c>
      <c r="E91" s="624" t="s">
        <v>406</v>
      </c>
      <c r="F91" s="625" t="s">
        <v>1244</v>
      </c>
      <c r="G91" s="427" t="s">
        <v>1231</v>
      </c>
      <c r="H91" s="391" t="s">
        <v>1328</v>
      </c>
      <c r="I91" s="427" t="s">
        <v>1258</v>
      </c>
      <c r="J91" s="427" t="s">
        <v>910</v>
      </c>
      <c r="K91" s="427" t="s">
        <v>1190</v>
      </c>
    </row>
    <row r="92" spans="2:11" s="391" customFormat="1" x14ac:dyDescent="0.25">
      <c r="B92" s="625" t="s">
        <v>407</v>
      </c>
      <c r="C92" s="625" t="s">
        <v>1132</v>
      </c>
      <c r="D92" s="625" t="s">
        <v>1210</v>
      </c>
      <c r="E92" s="624" t="s">
        <v>406</v>
      </c>
      <c r="F92" s="625" t="s">
        <v>1244</v>
      </c>
      <c r="G92" s="427" t="s">
        <v>364</v>
      </c>
      <c r="H92" s="391" t="s">
        <v>1329</v>
      </c>
      <c r="I92" s="427" t="s">
        <v>1263</v>
      </c>
      <c r="J92" s="427" t="s">
        <v>910</v>
      </c>
      <c r="K92" s="427" t="s">
        <v>1190</v>
      </c>
    </row>
    <row r="93" spans="2:11" s="391" customFormat="1" x14ac:dyDescent="0.25">
      <c r="B93" s="625" t="s">
        <v>407</v>
      </c>
      <c r="C93" s="625" t="s">
        <v>1132</v>
      </c>
      <c r="D93" s="625" t="s">
        <v>1186</v>
      </c>
      <c r="E93" s="624" t="s">
        <v>406</v>
      </c>
      <c r="F93" s="625" t="s">
        <v>1244</v>
      </c>
      <c r="G93" s="427" t="s">
        <v>1330</v>
      </c>
      <c r="H93" s="391" t="s">
        <v>1331</v>
      </c>
      <c r="I93" s="427" t="s">
        <v>1260</v>
      </c>
      <c r="J93" s="427" t="s">
        <v>910</v>
      </c>
      <c r="K93" s="427" t="s">
        <v>1190</v>
      </c>
    </row>
    <row r="94" spans="2:11" s="391" customFormat="1" x14ac:dyDescent="0.25">
      <c r="B94" s="427" t="s">
        <v>407</v>
      </c>
      <c r="C94" s="427" t="s">
        <v>1132</v>
      </c>
      <c r="D94" s="427" t="s">
        <v>1210</v>
      </c>
      <c r="E94" s="626" t="s">
        <v>406</v>
      </c>
      <c r="F94" s="427" t="s">
        <v>1244</v>
      </c>
      <c r="G94" s="427" t="s">
        <v>1245</v>
      </c>
      <c r="H94" s="391" t="s">
        <v>1332</v>
      </c>
      <c r="I94" s="427" t="s">
        <v>1333</v>
      </c>
      <c r="J94" s="427" t="s">
        <v>910</v>
      </c>
      <c r="K94" s="427" t="s">
        <v>1190</v>
      </c>
    </row>
    <row r="95" spans="2:11" x14ac:dyDescent="0.25">
      <c r="B95" s="42" t="s">
        <v>155</v>
      </c>
      <c r="C95" s="44"/>
      <c r="D95" s="44"/>
      <c r="E95" s="44"/>
      <c r="F95" s="145"/>
      <c r="G95" s="196"/>
      <c r="H95" s="44"/>
      <c r="I95" s="44"/>
      <c r="J95" s="44"/>
      <c r="K95" s="44"/>
    </row>
    <row r="96" spans="2:11" x14ac:dyDescent="0.25">
      <c r="B96" s="44"/>
      <c r="C96" s="44"/>
      <c r="D96" s="44"/>
      <c r="E96" s="44"/>
      <c r="F96" s="44"/>
      <c r="G96" s="44"/>
      <c r="H96" s="44"/>
      <c r="I96" s="44"/>
      <c r="J96" s="44"/>
      <c r="K96" s="44"/>
    </row>
    <row r="97" spans="2:5" x14ac:dyDescent="0.25">
      <c r="B97" s="303"/>
      <c r="C97" s="304"/>
      <c r="D97" s="304"/>
      <c r="E97" s="305"/>
    </row>
    <row r="98" spans="2:5" x14ac:dyDescent="0.25">
      <c r="B98" s="503" t="str">
        <f>'II D) 7 2 '!B56:D56</f>
        <v>Héctor Alejandro González López</v>
      </c>
      <c r="C98" s="504"/>
      <c r="D98" s="504"/>
      <c r="E98" s="505"/>
    </row>
    <row r="99" spans="2:5" x14ac:dyDescent="0.25">
      <c r="B99" s="506" t="s">
        <v>37</v>
      </c>
      <c r="C99" s="507"/>
      <c r="D99" s="507"/>
      <c r="E99" s="508"/>
    </row>
    <row r="100" spans="2:5" x14ac:dyDescent="0.25">
      <c r="B100" s="295"/>
      <c r="C100" s="296"/>
      <c r="D100" s="296"/>
      <c r="E100" s="297"/>
    </row>
    <row r="101" spans="2:5" x14ac:dyDescent="0.25">
      <c r="B101" s="503" t="str">
        <f>'II D) 7 2 '!B59:D59</f>
        <v>Unidad de Enlace PEF / CONAC</v>
      </c>
      <c r="C101" s="504"/>
      <c r="D101" s="504"/>
      <c r="E101" s="505"/>
    </row>
    <row r="102" spans="2:5" x14ac:dyDescent="0.25">
      <c r="B102" s="506" t="s">
        <v>38</v>
      </c>
      <c r="C102" s="507"/>
      <c r="D102" s="507"/>
      <c r="E102" s="508"/>
    </row>
    <row r="103" spans="2:5" x14ac:dyDescent="0.25">
      <c r="B103" s="295"/>
      <c r="C103" s="296"/>
      <c r="D103" s="296"/>
      <c r="E103" s="297"/>
    </row>
    <row r="104" spans="2:5" x14ac:dyDescent="0.25">
      <c r="B104" s="503"/>
      <c r="C104" s="504"/>
      <c r="D104" s="504"/>
      <c r="E104" s="505"/>
    </row>
    <row r="105" spans="2:5" x14ac:dyDescent="0.25">
      <c r="B105" s="506" t="s">
        <v>39</v>
      </c>
      <c r="C105" s="507"/>
      <c r="D105" s="507"/>
      <c r="E105" s="508"/>
    </row>
    <row r="106" spans="2:5" x14ac:dyDescent="0.25">
      <c r="B106" s="295"/>
      <c r="C106" s="296"/>
      <c r="D106" s="296"/>
      <c r="E106" s="297"/>
    </row>
    <row r="107" spans="2:5" x14ac:dyDescent="0.25">
      <c r="B107" s="509" t="str">
        <f>'II D) 7 2 '!B65:D65</f>
        <v>Guadalupe, Zac. 7/oct/2021</v>
      </c>
      <c r="C107" s="524"/>
      <c r="D107" s="524"/>
      <c r="E107" s="525"/>
    </row>
    <row r="108" spans="2:5" x14ac:dyDescent="0.25">
      <c r="B108" s="506" t="s">
        <v>353</v>
      </c>
      <c r="C108" s="507"/>
      <c r="D108" s="507"/>
      <c r="E108" s="508"/>
    </row>
    <row r="109" spans="2:5" x14ac:dyDescent="0.25">
      <c r="B109" s="503"/>
      <c r="C109" s="504"/>
      <c r="D109" s="504"/>
      <c r="E109" s="505"/>
    </row>
  </sheetData>
  <sheetProtection insertRows="0" deleteRows="0" autoFilter="0"/>
  <mergeCells count="12">
    <mergeCell ref="B8:H8"/>
    <mergeCell ref="I8:J8"/>
    <mergeCell ref="I7:J7"/>
    <mergeCell ref="B109:E109"/>
    <mergeCell ref="B98:E98"/>
    <mergeCell ref="B99:E99"/>
    <mergeCell ref="B101:E101"/>
    <mergeCell ref="B102:E102"/>
    <mergeCell ref="B104:E104"/>
    <mergeCell ref="B105:E105"/>
    <mergeCell ref="B107:E107"/>
    <mergeCell ref="B108:E108"/>
  </mergeCells>
  <dataValidations count="1">
    <dataValidation allowBlank="1" showInputMessage="1" showErrorMessage="1" sqref="B8:H8" xr:uid="{00000000-0002-0000-0C00-000000000000}"/>
  </dataValidations>
  <printOptions horizontalCentered="1"/>
  <pageMargins left="1.0236220472440944" right="0.62992125984251968" top="0.74803149606299213" bottom="0.74803149606299213" header="0.31496062992125984" footer="0.31496062992125984"/>
  <pageSetup paperSize="5" scale="70" fitToHeight="0" orientation="landscape" r:id="rId1"/>
  <headerFooter>
    <oddFooter xml:space="preserve">&amp;L
</oddFooter>
  </headerFooter>
  <ignoredErrors>
    <ignoredError sqref="B8" unlockedFormula="1"/>
  </ignoredErrors>
  <drawing r:id="rId2"/>
  <legacyDrawingHF r:id="rId3"/>
  <tableParts count="1">
    <tablePart r:id="rId4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Title="Fondo" prompt="Elija un Fondo" xr:uid="{00000000-0002-0000-0C00-000001000000}">
          <x14:formula1>
            <xm:f>Listas!$B$5:$B$6</xm:f>
          </x14:formula1>
          <xm:sqref>L8:P8</xm:sqref>
        </x14:dataValidation>
      </x14:dataValidation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B1:P38"/>
  <sheetViews>
    <sheetView showGridLines="0" zoomScale="70" zoomScaleNormal="70" workbookViewId="0">
      <pane ySplit="13" topLeftCell="A14" activePane="bottomLeft" state="frozen"/>
      <selection activeCell="G34" sqref="G34"/>
      <selection pane="bottomLeft" activeCell="B37" sqref="B37:D37"/>
    </sheetView>
  </sheetViews>
  <sheetFormatPr baseColWidth="10" defaultColWidth="14.85546875" defaultRowHeight="15" x14ac:dyDescent="0.25"/>
  <cols>
    <col min="1" max="1" width="2.28515625" customWidth="1"/>
    <col min="2" max="2" width="22.28515625" customWidth="1"/>
    <col min="3" max="3" width="20" customWidth="1"/>
    <col min="4" max="4" width="28" customWidth="1"/>
    <col min="5" max="5" width="61" customWidth="1"/>
    <col min="6" max="6" width="24.140625" bestFit="1" customWidth="1"/>
    <col min="7" max="7" width="23.7109375" bestFit="1" customWidth="1"/>
    <col min="8" max="8" width="26" bestFit="1" customWidth="1"/>
    <col min="9" max="9" width="0.140625" customWidth="1"/>
    <col min="10" max="10" width="21.42578125" hidden="1" customWidth="1"/>
    <col min="11" max="11" width="20.42578125" hidden="1" customWidth="1"/>
    <col min="12" max="16" width="11.42578125" hidden="1" customWidth="1"/>
    <col min="17" max="254" width="11.42578125" customWidth="1"/>
    <col min="255" max="255" width="3.7109375" customWidth="1"/>
  </cols>
  <sheetData>
    <row r="1" spans="2:16" ht="15" customHeight="1" x14ac:dyDescent="0.25">
      <c r="G1" s="77"/>
      <c r="H1" s="77"/>
    </row>
    <row r="2" spans="2:16" ht="15" customHeight="1" x14ac:dyDescent="0.25">
      <c r="G2" s="77"/>
      <c r="H2" s="77"/>
    </row>
    <row r="3" spans="2:16" ht="15" customHeight="1" x14ac:dyDescent="0.25">
      <c r="G3" s="77"/>
      <c r="H3" s="77"/>
    </row>
    <row r="4" spans="2:16" ht="15" customHeight="1" x14ac:dyDescent="0.25">
      <c r="G4" s="77"/>
      <c r="H4" s="77"/>
    </row>
    <row r="5" spans="2:16" ht="15" customHeight="1" x14ac:dyDescent="0.25">
      <c r="G5" s="77"/>
      <c r="H5" s="77"/>
    </row>
    <row r="6" spans="2:16" ht="15" customHeight="1" x14ac:dyDescent="0.25"/>
    <row r="7" spans="2:16" ht="18.75" x14ac:dyDescent="0.3">
      <c r="B7" s="12" t="s">
        <v>229</v>
      </c>
      <c r="C7" s="13"/>
      <c r="D7" s="13"/>
      <c r="E7" s="13"/>
      <c r="F7" s="13"/>
      <c r="G7" s="13"/>
      <c r="H7" s="14" t="str">
        <f>'Caratula Resumen'!E16</f>
        <v xml:space="preserve"> ZACATECAS </v>
      </c>
    </row>
    <row r="8" spans="2:16" ht="18.75" x14ac:dyDescent="0.3">
      <c r="B8" s="518" t="str">
        <f>'Caratula Resumen'!E17</f>
        <v>Fondo de Aportaciones para la Educación Tecnológica y de Adultos/Colegio Nacional de Educación Profesional Técnica (FAETA/CONALEP)</v>
      </c>
      <c r="C8" s="519"/>
      <c r="D8" s="519"/>
      <c r="E8" s="519"/>
      <c r="F8" s="519"/>
      <c r="G8" s="519"/>
      <c r="H8" s="418" t="s">
        <v>351</v>
      </c>
      <c r="J8" s="283"/>
      <c r="K8" s="283"/>
      <c r="L8" s="283"/>
      <c r="M8" s="283"/>
      <c r="N8" s="283"/>
      <c r="O8" s="283"/>
      <c r="P8" s="283"/>
    </row>
    <row r="9" spans="2:16" x14ac:dyDescent="0.25">
      <c r="B9" s="18"/>
      <c r="C9" s="19"/>
      <c r="D9" s="19"/>
      <c r="E9" s="19"/>
      <c r="F9" s="19"/>
      <c r="G9" s="19"/>
      <c r="H9" s="377"/>
    </row>
    <row r="11" spans="2:16" ht="15" customHeight="1" x14ac:dyDescent="0.25">
      <c r="B11" s="587" t="s">
        <v>41</v>
      </c>
      <c r="C11" s="587" t="s">
        <v>89</v>
      </c>
      <c r="D11" s="587" t="s">
        <v>43</v>
      </c>
      <c r="E11" s="564" t="s">
        <v>230</v>
      </c>
      <c r="F11" s="591" t="s">
        <v>231</v>
      </c>
      <c r="G11" s="591"/>
      <c r="H11" s="591"/>
    </row>
    <row r="12" spans="2:16" x14ac:dyDescent="0.25">
      <c r="B12" s="588"/>
      <c r="C12" s="588"/>
      <c r="D12" s="588"/>
      <c r="E12" s="590"/>
      <c r="F12" s="575" t="s">
        <v>232</v>
      </c>
      <c r="G12" s="575" t="s">
        <v>233</v>
      </c>
      <c r="H12" s="575" t="s">
        <v>234</v>
      </c>
    </row>
    <row r="13" spans="2:16" x14ac:dyDescent="0.25">
      <c r="B13" s="589"/>
      <c r="C13" s="589"/>
      <c r="D13" s="589"/>
      <c r="E13" s="565"/>
      <c r="F13" s="575"/>
      <c r="G13" s="575"/>
      <c r="H13" s="575"/>
    </row>
    <row r="14" spans="2:16" x14ac:dyDescent="0.25">
      <c r="G14" s="197"/>
      <c r="H14" s="197"/>
    </row>
    <row r="15" spans="2:16" s="44" customFormat="1" hidden="1" x14ac:dyDescent="0.25">
      <c r="B15" s="198" t="s">
        <v>41</v>
      </c>
      <c r="C15" s="198" t="s">
        <v>89</v>
      </c>
      <c r="D15" s="198" t="s">
        <v>43</v>
      </c>
      <c r="E15" s="153" t="s">
        <v>230</v>
      </c>
      <c r="F15" s="153" t="s">
        <v>232</v>
      </c>
      <c r="G15" s="153" t="s">
        <v>233</v>
      </c>
      <c r="H15" s="153" t="s">
        <v>234</v>
      </c>
      <c r="I15"/>
    </row>
    <row r="16" spans="2:16" s="391" customFormat="1" ht="15.75" x14ac:dyDescent="0.25">
      <c r="B16" s="428"/>
      <c r="C16" s="429"/>
      <c r="D16" s="429"/>
      <c r="E16" s="430"/>
      <c r="F16" s="431"/>
      <c r="G16" s="432"/>
      <c r="H16" s="432"/>
    </row>
    <row r="17" spans="2:8" s="391" customFormat="1" ht="15.75" x14ac:dyDescent="0.25">
      <c r="B17" s="428"/>
      <c r="C17" s="428"/>
      <c r="D17" s="428"/>
      <c r="E17" s="415"/>
      <c r="F17" s="431"/>
      <c r="G17" s="458"/>
      <c r="H17" s="431"/>
    </row>
    <row r="18" spans="2:8" s="391" customFormat="1" ht="15.75" x14ac:dyDescent="0.25">
      <c r="B18" s="428"/>
      <c r="C18" s="429"/>
      <c r="D18" s="429"/>
      <c r="E18" s="430"/>
      <c r="F18" s="432"/>
      <c r="G18" s="432"/>
      <c r="H18" s="432"/>
    </row>
    <row r="19" spans="2:8" s="391" customFormat="1" ht="15.75" x14ac:dyDescent="0.25">
      <c r="B19" s="428"/>
      <c r="C19" s="429"/>
      <c r="D19" s="429"/>
      <c r="E19" s="430"/>
      <c r="F19" s="432"/>
      <c r="G19" s="432"/>
      <c r="H19" s="432"/>
    </row>
    <row r="20" spans="2:8" s="391" customFormat="1" ht="15.75" x14ac:dyDescent="0.25">
      <c r="B20" s="428"/>
      <c r="C20" s="429"/>
      <c r="D20" s="429"/>
      <c r="E20" s="430"/>
      <c r="F20" s="432"/>
      <c r="G20" s="432"/>
      <c r="H20" s="432"/>
    </row>
    <row r="21" spans="2:8" x14ac:dyDescent="0.25">
      <c r="B21" s="113" t="s">
        <v>70</v>
      </c>
      <c r="C21" s="487">
        <f>COUNTA(Tabla18[RFC])</f>
        <v>0</v>
      </c>
      <c r="D21" s="199"/>
      <c r="E21" s="200" t="s">
        <v>235</v>
      </c>
      <c r="F21" s="488" t="s">
        <v>354</v>
      </c>
      <c r="G21" s="201"/>
      <c r="H21" s="202"/>
    </row>
    <row r="22" spans="2:8" x14ac:dyDescent="0.25">
      <c r="B22" s="28"/>
      <c r="C22" s="203"/>
      <c r="D22" s="168"/>
      <c r="E22" s="204"/>
      <c r="F22" s="204" t="s">
        <v>236</v>
      </c>
      <c r="G22" s="489">
        <f>COUNTA(Tabla18[RFC Sin Homoclave])</f>
        <v>0</v>
      </c>
      <c r="H22" s="205"/>
    </row>
    <row r="23" spans="2:8" x14ac:dyDescent="0.25">
      <c r="B23" s="206"/>
      <c r="C23" s="207"/>
      <c r="D23" s="208"/>
      <c r="E23" s="209"/>
      <c r="F23" s="210"/>
      <c r="G23" s="211" t="s">
        <v>237</v>
      </c>
      <c r="H23" s="490">
        <f>COUNTA(Tabla18[Sin CURP o Erronea])</f>
        <v>0</v>
      </c>
    </row>
    <row r="24" spans="2:8" x14ac:dyDescent="0.25">
      <c r="B24" s="42" t="s">
        <v>155</v>
      </c>
      <c r="C24" s="44"/>
      <c r="D24" s="44"/>
      <c r="E24" s="145"/>
      <c r="F24" s="196"/>
      <c r="G24" s="44"/>
      <c r="H24" s="44"/>
    </row>
    <row r="26" spans="2:8" x14ac:dyDescent="0.25">
      <c r="B26" s="303"/>
      <c r="C26" s="304"/>
      <c r="D26" s="305"/>
    </row>
    <row r="27" spans="2:8" x14ac:dyDescent="0.25">
      <c r="B27" s="503" t="str">
        <f>'II D) 7 3'!B98:E98</f>
        <v>Héctor Alejandro González López</v>
      </c>
      <c r="C27" s="504"/>
      <c r="D27" s="505"/>
    </row>
    <row r="28" spans="2:8" x14ac:dyDescent="0.25">
      <c r="B28" s="506" t="s">
        <v>37</v>
      </c>
      <c r="C28" s="507"/>
      <c r="D28" s="508"/>
    </row>
    <row r="29" spans="2:8" x14ac:dyDescent="0.25">
      <c r="B29" s="295"/>
      <c r="C29" s="296"/>
      <c r="D29" s="297"/>
    </row>
    <row r="30" spans="2:8" x14ac:dyDescent="0.25">
      <c r="B30" s="503" t="str">
        <f>'II D) 7 3'!B101:E101</f>
        <v>Unidad de Enlace PEF / CONAC</v>
      </c>
      <c r="C30" s="504"/>
      <c r="D30" s="505"/>
    </row>
    <row r="31" spans="2:8" x14ac:dyDescent="0.25">
      <c r="B31" s="506" t="s">
        <v>38</v>
      </c>
      <c r="C31" s="507"/>
      <c r="D31" s="508"/>
    </row>
    <row r="32" spans="2:8" x14ac:dyDescent="0.25">
      <c r="B32" s="295"/>
      <c r="C32" s="296"/>
      <c r="D32" s="297"/>
    </row>
    <row r="33" spans="2:4" x14ac:dyDescent="0.25">
      <c r="B33" s="503"/>
      <c r="C33" s="504"/>
      <c r="D33" s="505"/>
    </row>
    <row r="34" spans="2:4" x14ac:dyDescent="0.25">
      <c r="B34" s="506" t="s">
        <v>39</v>
      </c>
      <c r="C34" s="507"/>
      <c r="D34" s="508"/>
    </row>
    <row r="35" spans="2:4" x14ac:dyDescent="0.25">
      <c r="B35" s="295"/>
      <c r="C35" s="296"/>
      <c r="D35" s="297"/>
    </row>
    <row r="36" spans="2:4" x14ac:dyDescent="0.25">
      <c r="B36" s="509" t="str">
        <f>'II D) 7 3'!B107:E107</f>
        <v>Guadalupe, Zac. 7/oct/2021</v>
      </c>
      <c r="C36" s="524"/>
      <c r="D36" s="525"/>
    </row>
    <row r="37" spans="2:4" x14ac:dyDescent="0.25">
      <c r="B37" s="506" t="s">
        <v>353</v>
      </c>
      <c r="C37" s="507"/>
      <c r="D37" s="508"/>
    </row>
    <row r="38" spans="2:4" x14ac:dyDescent="0.25">
      <c r="B38" s="298"/>
      <c r="C38" s="299"/>
      <c r="D38" s="300"/>
    </row>
  </sheetData>
  <sheetProtection algorithmName="SHA-512" hashValue="b+VbkXjJd4mkhjuOe8Ui8M7y2WIKEmdHDP51SO08VaFpcLJMhthJNb/hu1/TBaYt0hvR5kxhuUyLvpgo50saEQ==" saltValue="nPlhhF8mCcnEeQ5nmMsmzQ==" spinCount="100000" sheet="1" insertRows="0" deleteRows="0" autoFilter="0"/>
  <mergeCells count="17">
    <mergeCell ref="H12:H13"/>
    <mergeCell ref="B34:D34"/>
    <mergeCell ref="B36:D36"/>
    <mergeCell ref="B11:B13"/>
    <mergeCell ref="C11:C13"/>
    <mergeCell ref="D11:D13"/>
    <mergeCell ref="E11:E13"/>
    <mergeCell ref="F11:H11"/>
    <mergeCell ref="F12:F13"/>
    <mergeCell ref="B8:G8"/>
    <mergeCell ref="B37:D37"/>
    <mergeCell ref="B27:D27"/>
    <mergeCell ref="B28:D28"/>
    <mergeCell ref="B30:D30"/>
    <mergeCell ref="B31:D31"/>
    <mergeCell ref="B33:D33"/>
    <mergeCell ref="G12:G13"/>
  </mergeCells>
  <conditionalFormatting sqref="F16:H20">
    <cfRule type="iconSet" priority="3">
      <iconSet iconSet="3Symbols2" showValue="0">
        <cfvo type="percent" val="0"/>
        <cfvo type="num" val="1000000" gte="0"/>
        <cfvo type="num" val="1000000"/>
      </iconSet>
    </cfRule>
  </conditionalFormatting>
  <dataValidations count="1">
    <dataValidation allowBlank="1" showInputMessage="1" showErrorMessage="1" sqref="B9:G9 H8:H9" xr:uid="{00000000-0002-0000-0D00-000000000000}"/>
  </dataValidations>
  <printOptions horizontalCentered="1"/>
  <pageMargins left="1.0236220472440944" right="0.62992125984251968" top="0.74803149606299213" bottom="0.74803149606299213" header="0.31496062992125984" footer="0.31496062992125984"/>
  <pageSetup paperSize="5" scale="76" orientation="landscape" r:id="rId1"/>
  <headerFooter>
    <oddFooter xml:space="preserve">&amp;L
</oddFooter>
  </headerFooter>
  <ignoredErrors>
    <ignoredError sqref="B8" unlockedFormula="1"/>
  </ignoredErrors>
  <drawing r:id="rId2"/>
  <legacyDrawingHF r:id="rId3"/>
  <tableParts count="1">
    <tablePart r:id="rId4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Title="Fondo" prompt="Elija un Fondo" xr:uid="{00000000-0002-0000-0D00-000001000000}">
          <x14:formula1>
            <xm:f>Listas!$B$5:$B$6</xm:f>
          </x14:formula1>
          <xm:sqref>J8:P8</xm:sqref>
        </x14:dataValidation>
      </x14:dataValidation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B1:S40"/>
  <sheetViews>
    <sheetView showGridLines="0" zoomScale="60" zoomScaleNormal="60" workbookViewId="0">
      <pane ySplit="12" topLeftCell="A13" activePane="bottomLeft" state="frozen"/>
      <selection activeCell="G34" sqref="G34"/>
      <selection pane="bottomLeft" activeCell="B39" sqref="B39:D39"/>
    </sheetView>
  </sheetViews>
  <sheetFormatPr baseColWidth="10" defaultColWidth="11" defaultRowHeight="15" x14ac:dyDescent="0.25"/>
  <cols>
    <col min="1" max="1" width="3.5703125" style="27" customWidth="1"/>
    <col min="2" max="2" width="17.140625" style="27" customWidth="1"/>
    <col min="3" max="3" width="24.140625" style="27" bestFit="1" customWidth="1"/>
    <col min="4" max="4" width="41.85546875" style="27" bestFit="1" customWidth="1"/>
    <col min="5" max="5" width="18.85546875" style="27" bestFit="1" customWidth="1"/>
    <col min="6" max="6" width="26" style="27" bestFit="1" customWidth="1"/>
    <col min="7" max="7" width="32" style="27" bestFit="1" customWidth="1"/>
    <col min="8" max="8" width="26.5703125" style="27" bestFit="1" customWidth="1"/>
    <col min="9" max="9" width="11.5703125" style="27" customWidth="1"/>
    <col min="10" max="12" width="9.5703125" style="27" customWidth="1"/>
    <col min="13" max="13" width="11.42578125" style="27" customWidth="1"/>
    <col min="14" max="14" width="9.28515625" style="27" customWidth="1"/>
    <col min="15" max="15" width="12" style="27" customWidth="1"/>
    <col min="16" max="16" width="13.85546875" style="27" customWidth="1"/>
    <col min="17" max="17" width="68.28515625" style="27" bestFit="1" customWidth="1"/>
    <col min="18" max="18" width="15.140625" style="27" customWidth="1"/>
    <col min="19" max="19" width="17.42578125" style="27" customWidth="1"/>
    <col min="20" max="16384" width="11" style="27"/>
  </cols>
  <sheetData>
    <row r="1" spans="2:19" ht="15" customHeight="1" x14ac:dyDescent="0.25"/>
    <row r="2" spans="2:19" ht="15" customHeight="1" x14ac:dyDescent="0.25"/>
    <row r="3" spans="2:19" ht="15" customHeight="1" x14ac:dyDescent="0.25"/>
    <row r="4" spans="2:19" ht="15" customHeight="1" x14ac:dyDescent="0.25"/>
    <row r="5" spans="2:19" ht="15" customHeight="1" x14ac:dyDescent="0.25"/>
    <row r="6" spans="2:19" ht="15" customHeight="1" x14ac:dyDescent="0.25"/>
    <row r="7" spans="2:19" ht="18.75" x14ac:dyDescent="0.3">
      <c r="B7" s="12" t="s">
        <v>238</v>
      </c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531" t="str">
        <f>'Caratula Resumen'!E16</f>
        <v xml:space="preserve"> ZACATECAS </v>
      </c>
      <c r="R7" s="531"/>
      <c r="S7" s="14"/>
    </row>
    <row r="8" spans="2:19" ht="18.75" x14ac:dyDescent="0.3">
      <c r="B8" s="518" t="str">
        <f>'Caratula Resumen'!E17</f>
        <v>Fondo de Aportaciones para la Educación Tecnológica y de Adultos/Colegio Nacional de Educación Profesional Técnica (FAETA/CONALEP)</v>
      </c>
      <c r="C8" s="519"/>
      <c r="D8" s="519"/>
      <c r="E8" s="519"/>
      <c r="F8" s="519"/>
      <c r="G8" s="519"/>
      <c r="H8" s="351"/>
      <c r="I8" s="351"/>
      <c r="J8" s="351"/>
      <c r="K8" s="351"/>
      <c r="L8" s="351"/>
      <c r="M8" s="351"/>
      <c r="N8" s="351"/>
      <c r="O8" s="351"/>
      <c r="P8" s="351"/>
      <c r="Q8" s="530" t="s">
        <v>351</v>
      </c>
      <c r="R8" s="530"/>
      <c r="S8" s="268"/>
    </row>
    <row r="9" spans="2:19" x14ac:dyDescent="0.25">
      <c r="B9" s="18"/>
      <c r="C9" s="19"/>
      <c r="D9" s="19"/>
      <c r="E9" s="19"/>
      <c r="F9" s="19"/>
      <c r="G9" s="19"/>
      <c r="H9" s="19"/>
      <c r="I9" s="19"/>
      <c r="J9" s="19"/>
      <c r="K9" s="19"/>
      <c r="L9" s="19"/>
      <c r="M9" s="19"/>
      <c r="N9" s="19"/>
      <c r="O9" s="19"/>
      <c r="P9" s="19"/>
      <c r="Q9" s="19"/>
      <c r="R9" s="19"/>
      <c r="S9" s="377"/>
    </row>
    <row r="10" spans="2:19" ht="17.25" x14ac:dyDescent="0.3">
      <c r="B10" s="212"/>
    </row>
    <row r="11" spans="2:19" ht="15" customHeight="1" x14ac:dyDescent="0.25">
      <c r="B11" s="520" t="s">
        <v>41</v>
      </c>
      <c r="C11" s="580" t="s">
        <v>239</v>
      </c>
      <c r="D11" s="580" t="s">
        <v>240</v>
      </c>
      <c r="E11" s="580" t="s">
        <v>89</v>
      </c>
      <c r="F11" s="580" t="s">
        <v>43</v>
      </c>
      <c r="G11" s="578" t="s">
        <v>241</v>
      </c>
      <c r="H11" s="520" t="s">
        <v>45</v>
      </c>
      <c r="I11" s="592" t="s">
        <v>46</v>
      </c>
      <c r="J11" s="592"/>
      <c r="K11" s="592"/>
      <c r="L11" s="592"/>
      <c r="M11" s="592"/>
      <c r="N11" s="592"/>
      <c r="O11" s="592"/>
      <c r="P11" s="580" t="s">
        <v>135</v>
      </c>
      <c r="Q11" s="580" t="s">
        <v>242</v>
      </c>
      <c r="R11" s="592" t="s">
        <v>243</v>
      </c>
      <c r="S11" s="592"/>
    </row>
    <row r="12" spans="2:19" ht="38.25" x14ac:dyDescent="0.25">
      <c r="B12" s="520"/>
      <c r="C12" s="580"/>
      <c r="D12" s="580"/>
      <c r="E12" s="580"/>
      <c r="F12" s="580"/>
      <c r="G12" s="578"/>
      <c r="H12" s="520"/>
      <c r="I12" s="24" t="s">
        <v>57</v>
      </c>
      <c r="J12" s="24" t="s">
        <v>58</v>
      </c>
      <c r="K12" s="24" t="s">
        <v>59</v>
      </c>
      <c r="L12" s="24" t="s">
        <v>60</v>
      </c>
      <c r="M12" s="24" t="s">
        <v>61</v>
      </c>
      <c r="N12" s="25" t="s">
        <v>62</v>
      </c>
      <c r="O12" s="24" t="s">
        <v>63</v>
      </c>
      <c r="P12" s="580"/>
      <c r="Q12" s="580"/>
      <c r="R12" s="171" t="s">
        <v>96</v>
      </c>
      <c r="S12" s="171" t="s">
        <v>97</v>
      </c>
    </row>
    <row r="13" spans="2:19" x14ac:dyDescent="0.25">
      <c r="C13" s="101"/>
    </row>
    <row r="14" spans="2:19" ht="45" hidden="1" x14ac:dyDescent="0.25">
      <c r="B14" s="173" t="s">
        <v>41</v>
      </c>
      <c r="C14" s="213" t="s">
        <v>239</v>
      </c>
      <c r="D14" s="213" t="s">
        <v>240</v>
      </c>
      <c r="E14" s="213" t="s">
        <v>89</v>
      </c>
      <c r="F14" s="213" t="s">
        <v>43</v>
      </c>
      <c r="G14" s="173" t="s">
        <v>241</v>
      </c>
      <c r="H14" s="173" t="s">
        <v>45</v>
      </c>
      <c r="I14" s="214" t="s">
        <v>57</v>
      </c>
      <c r="J14" s="214" t="s">
        <v>58</v>
      </c>
      <c r="K14" s="214" t="s">
        <v>59</v>
      </c>
      <c r="L14" s="214" t="s">
        <v>60</v>
      </c>
      <c r="M14" s="214" t="s">
        <v>61</v>
      </c>
      <c r="N14" s="214" t="s">
        <v>98</v>
      </c>
      <c r="O14" s="214" t="s">
        <v>63</v>
      </c>
      <c r="P14" s="213" t="s">
        <v>135</v>
      </c>
      <c r="Q14" s="213" t="s">
        <v>242</v>
      </c>
      <c r="R14" s="170" t="s">
        <v>244</v>
      </c>
      <c r="S14" s="170" t="s">
        <v>245</v>
      </c>
    </row>
    <row r="15" spans="2:19" s="439" customFormat="1" x14ac:dyDescent="0.25">
      <c r="B15" s="397"/>
      <c r="C15" s="430"/>
      <c r="D15" s="430"/>
      <c r="E15" s="429"/>
      <c r="F15" s="429"/>
      <c r="G15" s="430"/>
      <c r="H15" s="397"/>
      <c r="I15" s="382"/>
      <c r="J15" s="386"/>
      <c r="K15" s="382"/>
      <c r="L15" s="382"/>
      <c r="M15" s="383"/>
      <c r="N15" s="395"/>
      <c r="O15" s="382"/>
      <c r="P15" s="429"/>
      <c r="Q15" s="430"/>
      <c r="R15" s="433"/>
      <c r="S15" s="433"/>
    </row>
    <row r="16" spans="2:19" s="439" customFormat="1" x14ac:dyDescent="0.25">
      <c r="B16" s="410"/>
      <c r="C16" s="415"/>
      <c r="D16" s="415"/>
      <c r="E16" s="428"/>
      <c r="F16" s="428"/>
      <c r="G16" s="415"/>
      <c r="H16" s="410"/>
      <c r="I16" s="380"/>
      <c r="J16" s="293"/>
      <c r="K16" s="380"/>
      <c r="L16" s="380"/>
      <c r="M16" s="292"/>
      <c r="N16" s="294"/>
      <c r="O16" s="380"/>
      <c r="P16" s="428"/>
      <c r="Q16" s="415"/>
      <c r="R16" s="348"/>
      <c r="S16" s="348"/>
    </row>
    <row r="17" spans="2:19" s="439" customFormat="1" x14ac:dyDescent="0.25">
      <c r="B17" s="410"/>
      <c r="C17" s="415"/>
      <c r="D17" s="415"/>
      <c r="E17" s="428"/>
      <c r="F17" s="428"/>
      <c r="G17" s="415"/>
      <c r="H17" s="410"/>
      <c r="I17" s="380"/>
      <c r="J17" s="293"/>
      <c r="K17" s="380"/>
      <c r="L17" s="380"/>
      <c r="M17" s="292"/>
      <c r="N17" s="294"/>
      <c r="O17" s="380"/>
      <c r="P17" s="428"/>
      <c r="Q17" s="415"/>
      <c r="R17" s="348"/>
      <c r="S17" s="348"/>
    </row>
    <row r="18" spans="2:19" s="439" customFormat="1" x14ac:dyDescent="0.25">
      <c r="B18" s="410"/>
      <c r="C18" s="415"/>
      <c r="D18" s="415"/>
      <c r="E18" s="428"/>
      <c r="F18" s="428"/>
      <c r="G18" s="415"/>
      <c r="H18" s="410"/>
      <c r="I18" s="380"/>
      <c r="J18" s="293"/>
      <c r="K18" s="380"/>
      <c r="L18" s="380"/>
      <c r="M18" s="292"/>
      <c r="N18" s="294"/>
      <c r="O18" s="380"/>
      <c r="P18" s="428"/>
      <c r="Q18" s="415"/>
      <c r="R18" s="348"/>
      <c r="S18" s="348"/>
    </row>
    <row r="19" spans="2:19" s="439" customFormat="1" x14ac:dyDescent="0.25">
      <c r="B19" s="410"/>
      <c r="C19" s="415"/>
      <c r="D19" s="415"/>
      <c r="E19" s="428"/>
      <c r="F19" s="428"/>
      <c r="G19" s="415"/>
      <c r="H19" s="410"/>
      <c r="I19" s="380"/>
      <c r="J19" s="293"/>
      <c r="K19" s="380"/>
      <c r="L19" s="380"/>
      <c r="M19" s="292"/>
      <c r="N19" s="294"/>
      <c r="O19" s="380"/>
      <c r="P19" s="428"/>
      <c r="Q19" s="415"/>
      <c r="R19" s="348"/>
      <c r="S19" s="348"/>
    </row>
    <row r="20" spans="2:19" s="439" customFormat="1" x14ac:dyDescent="0.25">
      <c r="B20" s="397"/>
      <c r="C20" s="430"/>
      <c r="D20" s="430"/>
      <c r="E20" s="429"/>
      <c r="F20" s="429"/>
      <c r="G20" s="430"/>
      <c r="H20" s="397"/>
      <c r="I20" s="382"/>
      <c r="J20" s="386"/>
      <c r="K20" s="382"/>
      <c r="L20" s="382"/>
      <c r="M20" s="383"/>
      <c r="N20" s="395"/>
      <c r="O20" s="382"/>
      <c r="P20" s="429"/>
      <c r="Q20" s="430"/>
      <c r="R20" s="433"/>
      <c r="S20" s="433"/>
    </row>
    <row r="21" spans="2:19" s="439" customFormat="1" x14ac:dyDescent="0.25">
      <c r="B21" s="410"/>
      <c r="C21" s="415"/>
      <c r="D21" s="415"/>
      <c r="E21" s="428"/>
      <c r="F21" s="428"/>
      <c r="G21" s="415"/>
      <c r="H21" s="410"/>
      <c r="I21" s="380"/>
      <c r="J21" s="293"/>
      <c r="K21" s="380"/>
      <c r="L21" s="380"/>
      <c r="M21" s="292"/>
      <c r="N21" s="294"/>
      <c r="O21" s="380"/>
      <c r="P21" s="428"/>
      <c r="Q21" s="415"/>
      <c r="R21" s="348"/>
      <c r="S21" s="348"/>
    </row>
    <row r="22" spans="2:19" x14ac:dyDescent="0.25">
      <c r="B22" s="312" t="s">
        <v>70</v>
      </c>
      <c r="C22" s="491">
        <f>COUNTA(Tabla19[Municipio])</f>
        <v>0</v>
      </c>
      <c r="D22" s="36"/>
      <c r="E22" s="36"/>
      <c r="F22" s="36"/>
      <c r="G22" s="36"/>
      <c r="H22" s="29"/>
      <c r="I22" s="30"/>
      <c r="J22" s="203"/>
      <c r="K22" s="36"/>
      <c r="L22" s="36"/>
      <c r="M22" s="29" t="s">
        <v>71</v>
      </c>
      <c r="N22" s="30"/>
      <c r="O22" s="491">
        <f>COUNTA(Tabla19[Número de Plaza])</f>
        <v>0</v>
      </c>
      <c r="P22" s="36"/>
      <c r="Q22" s="36"/>
      <c r="R22" s="215"/>
      <c r="S22" s="216"/>
    </row>
    <row r="23" spans="2:19" x14ac:dyDescent="0.25">
      <c r="B23" s="33"/>
      <c r="C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7"/>
    </row>
    <row r="24" spans="2:19" x14ac:dyDescent="0.25">
      <c r="B24" s="38"/>
      <c r="C24" s="39"/>
      <c r="D24" s="39"/>
      <c r="E24" s="39"/>
      <c r="F24" s="39"/>
      <c r="G24" s="39"/>
      <c r="H24" s="39"/>
      <c r="I24" s="39"/>
      <c r="J24" s="39"/>
      <c r="K24" s="39"/>
      <c r="L24" s="39"/>
      <c r="M24" s="39"/>
      <c r="N24" s="39"/>
      <c r="O24" s="39"/>
      <c r="P24" s="39"/>
      <c r="Q24" s="39"/>
      <c r="R24" s="39"/>
      <c r="S24" s="41"/>
    </row>
    <row r="25" spans="2:19" x14ac:dyDescent="0.25">
      <c r="B25" s="42" t="s">
        <v>155</v>
      </c>
      <c r="C25" s="112"/>
      <c r="D25" s="43"/>
      <c r="E25" s="43"/>
      <c r="F25" s="43"/>
      <c r="G25" s="43"/>
      <c r="H25" s="43"/>
      <c r="I25" s="43"/>
      <c r="J25" s="43"/>
      <c r="K25" s="43"/>
      <c r="L25" s="43"/>
      <c r="M25" s="43"/>
      <c r="N25" s="43"/>
      <c r="O25" s="43"/>
      <c r="P25" s="43"/>
      <c r="Q25" s="43"/>
      <c r="R25" s="43"/>
      <c r="S25" s="43"/>
    </row>
    <row r="26" spans="2:19" x14ac:dyDescent="0.25">
      <c r="B26" s="116" t="s">
        <v>246</v>
      </c>
      <c r="C26" s="44"/>
      <c r="D26" s="44"/>
      <c r="E26" s="217"/>
      <c r="F26" s="44"/>
      <c r="G26" s="44"/>
    </row>
    <row r="28" spans="2:19" x14ac:dyDescent="0.25">
      <c r="B28" s="8"/>
      <c r="C28" s="9"/>
      <c r="D28" s="10"/>
    </row>
    <row r="29" spans="2:19" x14ac:dyDescent="0.25">
      <c r="B29" s="503" t="str">
        <f>'E)'!B27:D27</f>
        <v>Héctor Alejandro González López</v>
      </c>
      <c r="C29" s="504"/>
      <c r="D29" s="505"/>
    </row>
    <row r="30" spans="2:19" x14ac:dyDescent="0.25">
      <c r="B30" s="506" t="s">
        <v>37</v>
      </c>
      <c r="C30" s="507"/>
      <c r="D30" s="508"/>
    </row>
    <row r="31" spans="2:19" x14ac:dyDescent="0.25">
      <c r="B31" s="295"/>
      <c r="C31" s="296"/>
      <c r="D31" s="297"/>
    </row>
    <row r="32" spans="2:19" x14ac:dyDescent="0.25">
      <c r="B32" s="503" t="str">
        <f>'E)'!B30:D30</f>
        <v>Unidad de Enlace PEF / CONAC</v>
      </c>
      <c r="C32" s="504"/>
      <c r="D32" s="505"/>
    </row>
    <row r="33" spans="2:4" x14ac:dyDescent="0.25">
      <c r="B33" s="506" t="s">
        <v>38</v>
      </c>
      <c r="C33" s="507"/>
      <c r="D33" s="508"/>
    </row>
    <row r="34" spans="2:4" x14ac:dyDescent="0.25">
      <c r="B34" s="295"/>
      <c r="C34" s="296"/>
      <c r="D34" s="297"/>
    </row>
    <row r="35" spans="2:4" x14ac:dyDescent="0.25">
      <c r="B35" s="503"/>
      <c r="C35" s="504"/>
      <c r="D35" s="505"/>
    </row>
    <row r="36" spans="2:4" x14ac:dyDescent="0.25">
      <c r="B36" s="506" t="s">
        <v>39</v>
      </c>
      <c r="C36" s="507"/>
      <c r="D36" s="508"/>
    </row>
    <row r="37" spans="2:4" x14ac:dyDescent="0.25">
      <c r="B37" s="295"/>
      <c r="C37" s="296"/>
      <c r="D37" s="297"/>
    </row>
    <row r="38" spans="2:4" x14ac:dyDescent="0.25">
      <c r="B38" s="509" t="str">
        <f>'E)'!B36:D36</f>
        <v>Guadalupe, Zac. 7/oct/2021</v>
      </c>
      <c r="C38" s="524"/>
      <c r="D38" s="525"/>
    </row>
    <row r="39" spans="2:4" x14ac:dyDescent="0.25">
      <c r="B39" s="506" t="s">
        <v>353</v>
      </c>
      <c r="C39" s="507"/>
      <c r="D39" s="508"/>
    </row>
    <row r="40" spans="2:4" x14ac:dyDescent="0.25">
      <c r="B40" s="298"/>
      <c r="C40" s="299"/>
      <c r="D40" s="300"/>
    </row>
  </sheetData>
  <sheetProtection algorithmName="SHA-512" hashValue="VchfH8ZTknOm7BlUky5fEbZI3YG1i/ON7HW+cOcYykn4zCzAuGUhTs/CyDm/15xtPd1uIYCouF2jtwX+v+oouw==" saltValue="bfFZZaiEj23dSRenRaX58A==" spinCount="100000" sheet="1" insertRows="0" deleteRows="0" autoFilter="0"/>
  <mergeCells count="22">
    <mergeCell ref="B36:D36"/>
    <mergeCell ref="B38:D38"/>
    <mergeCell ref="B39:D39"/>
    <mergeCell ref="B29:D29"/>
    <mergeCell ref="B30:D30"/>
    <mergeCell ref="B32:D32"/>
    <mergeCell ref="B33:D33"/>
    <mergeCell ref="B35:D35"/>
    <mergeCell ref="Q8:R8"/>
    <mergeCell ref="B8:G8"/>
    <mergeCell ref="Q7:R7"/>
    <mergeCell ref="H11:H12"/>
    <mergeCell ref="I11:O11"/>
    <mergeCell ref="P11:P12"/>
    <mergeCell ref="B11:B12"/>
    <mergeCell ref="C11:C12"/>
    <mergeCell ref="D11:D12"/>
    <mergeCell ref="E11:E12"/>
    <mergeCell ref="F11:F12"/>
    <mergeCell ref="Q11:Q12"/>
    <mergeCell ref="R11:S11"/>
    <mergeCell ref="G11:G12"/>
  </mergeCells>
  <dataValidations count="1">
    <dataValidation allowBlank="1" showInputMessage="1" showErrorMessage="1" sqref="B8:G8" xr:uid="{00000000-0002-0000-0E00-000000000000}"/>
  </dataValidations>
  <printOptions horizontalCentered="1"/>
  <pageMargins left="1.0236220472440944" right="0.62992125984251968" top="0.74803149606299213" bottom="0.74803149606299213" header="0.31496062992125984" footer="0.31496062992125984"/>
  <pageSetup paperSize="5" scale="41" orientation="landscape" r:id="rId1"/>
  <headerFooter>
    <oddFooter xml:space="preserve">&amp;L
</oddFooter>
  </headerFooter>
  <drawing r:id="rId2"/>
  <legacyDrawing r:id="rId3"/>
  <legacyDrawingHF r:id="rId4"/>
  <tableParts count="1">
    <tablePart r:id="rId5"/>
  </tablePart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B1:U37"/>
  <sheetViews>
    <sheetView showGridLines="0" zoomScale="85" zoomScaleNormal="85" workbookViewId="0">
      <pane ySplit="12" topLeftCell="A13" activePane="bottomLeft" state="frozen"/>
      <selection activeCell="G34" sqref="G34"/>
      <selection pane="bottomLeft" activeCell="B36" sqref="B36:D36"/>
    </sheetView>
  </sheetViews>
  <sheetFormatPr baseColWidth="10" defaultColWidth="11" defaultRowHeight="15" x14ac:dyDescent="0.25"/>
  <cols>
    <col min="1" max="1" width="3.5703125" style="27" customWidth="1"/>
    <col min="2" max="2" width="14.140625" style="27" customWidth="1"/>
    <col min="3" max="3" width="15.7109375" style="27" bestFit="1" customWidth="1"/>
    <col min="4" max="4" width="21.85546875" style="27" bestFit="1" customWidth="1"/>
    <col min="5" max="5" width="47.85546875" style="27" customWidth="1"/>
    <col min="6" max="6" width="24.5703125" style="27" bestFit="1" customWidth="1"/>
    <col min="7" max="13" width="12" style="27" customWidth="1"/>
    <col min="14" max="14" width="13.140625" style="27" customWidth="1"/>
    <col min="15" max="15" width="36.5703125" style="27" customWidth="1"/>
    <col min="16" max="16" width="10.42578125" style="27" customWidth="1"/>
    <col min="17" max="17" width="11.42578125" style="27" customWidth="1"/>
    <col min="18" max="18" width="11.5703125" style="27" customWidth="1"/>
    <col min="19" max="19" width="13.5703125" style="27" customWidth="1"/>
    <col min="20" max="20" width="16.140625" style="27" customWidth="1"/>
    <col min="21" max="21" width="10.42578125" style="101" customWidth="1"/>
    <col min="22" max="16384" width="11" style="27"/>
  </cols>
  <sheetData>
    <row r="1" spans="2:21" ht="15" customHeight="1" x14ac:dyDescent="0.25"/>
    <row r="2" spans="2:21" ht="15" customHeight="1" x14ac:dyDescent="0.25"/>
    <row r="3" spans="2:21" ht="15" customHeight="1" x14ac:dyDescent="0.25"/>
    <row r="4" spans="2:21" ht="15" customHeight="1" x14ac:dyDescent="0.25"/>
    <row r="5" spans="2:21" ht="15" customHeight="1" x14ac:dyDescent="0.25"/>
    <row r="7" spans="2:21" ht="18.75" x14ac:dyDescent="0.3">
      <c r="B7" s="12" t="s">
        <v>247</v>
      </c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531" t="str">
        <f>'Caratula Resumen'!E16</f>
        <v xml:space="preserve"> ZACATECAS </v>
      </c>
      <c r="R7" s="531"/>
      <c r="S7" s="531"/>
      <c r="T7" s="14"/>
      <c r="U7" s="27"/>
    </row>
    <row r="8" spans="2:21" ht="18.75" x14ac:dyDescent="0.3">
      <c r="B8" s="518" t="str">
        <f>'Caratula Resumen'!E17</f>
        <v>Fondo de Aportaciones para la Educación Tecnológica y de Adultos/Colegio Nacional de Educación Profesional Técnica (FAETA/CONALEP)</v>
      </c>
      <c r="C8" s="519"/>
      <c r="D8" s="519"/>
      <c r="E8" s="519"/>
      <c r="F8" s="519"/>
      <c r="G8" s="519"/>
      <c r="H8" s="519"/>
      <c r="I8" s="519"/>
      <c r="J8" s="519"/>
      <c r="K8" s="519"/>
      <c r="L8" s="519"/>
      <c r="M8" s="519"/>
      <c r="N8" s="519"/>
      <c r="O8" s="519"/>
      <c r="P8" s="519"/>
      <c r="Q8" s="530" t="s">
        <v>351</v>
      </c>
      <c r="R8" s="530"/>
      <c r="S8" s="530"/>
      <c r="T8" s="268"/>
      <c r="U8" s="27"/>
    </row>
    <row r="9" spans="2:21" x14ac:dyDescent="0.25">
      <c r="B9" s="18"/>
      <c r="C9" s="19"/>
      <c r="D9" s="19"/>
      <c r="E9" s="19"/>
      <c r="F9" s="19"/>
      <c r="G9" s="19"/>
      <c r="H9" s="19"/>
      <c r="I9" s="19"/>
      <c r="J9" s="19"/>
      <c r="K9" s="19"/>
      <c r="L9" s="19"/>
      <c r="M9" s="19"/>
      <c r="N9" s="19"/>
      <c r="O9" s="19"/>
      <c r="P9" s="19"/>
      <c r="Q9" s="19"/>
      <c r="R9" s="19"/>
      <c r="S9" s="19"/>
      <c r="T9" s="377"/>
      <c r="U9" s="27"/>
    </row>
    <row r="11" spans="2:21" x14ac:dyDescent="0.25">
      <c r="B11" s="520" t="s">
        <v>41</v>
      </c>
      <c r="C11" s="576" t="s">
        <v>89</v>
      </c>
      <c r="D11" s="576" t="s">
        <v>43</v>
      </c>
      <c r="E11" s="576" t="s">
        <v>44</v>
      </c>
      <c r="F11" s="520" t="s">
        <v>45</v>
      </c>
      <c r="G11" s="591" t="s">
        <v>46</v>
      </c>
      <c r="H11" s="591"/>
      <c r="I11" s="591"/>
      <c r="J11" s="591"/>
      <c r="K11" s="591"/>
      <c r="L11" s="591"/>
      <c r="M11" s="591"/>
      <c r="N11" s="576" t="s">
        <v>248</v>
      </c>
      <c r="O11" s="576" t="s">
        <v>242</v>
      </c>
      <c r="P11" s="575" t="s">
        <v>249</v>
      </c>
      <c r="Q11" s="591" t="s">
        <v>250</v>
      </c>
      <c r="R11" s="591"/>
      <c r="S11" s="575" t="s">
        <v>251</v>
      </c>
      <c r="T11" s="575" t="s">
        <v>252</v>
      </c>
    </row>
    <row r="12" spans="2:21" ht="57" customHeight="1" x14ac:dyDescent="0.25">
      <c r="B12" s="520"/>
      <c r="C12" s="576"/>
      <c r="D12" s="576"/>
      <c r="E12" s="576"/>
      <c r="F12" s="520"/>
      <c r="G12" s="24" t="s">
        <v>57</v>
      </c>
      <c r="H12" s="24" t="s">
        <v>58</v>
      </c>
      <c r="I12" s="24" t="s">
        <v>59</v>
      </c>
      <c r="J12" s="24" t="s">
        <v>60</v>
      </c>
      <c r="K12" s="24" t="s">
        <v>61</v>
      </c>
      <c r="L12" s="25" t="s">
        <v>62</v>
      </c>
      <c r="M12" s="24" t="s">
        <v>63</v>
      </c>
      <c r="N12" s="576"/>
      <c r="O12" s="576"/>
      <c r="P12" s="575"/>
      <c r="Q12" s="162" t="s">
        <v>96</v>
      </c>
      <c r="R12" s="162" t="s">
        <v>97</v>
      </c>
      <c r="S12" s="575"/>
      <c r="T12" s="575"/>
    </row>
    <row r="14" spans="2:21" ht="38.25" hidden="1" x14ac:dyDescent="0.25">
      <c r="B14" s="153" t="s">
        <v>41</v>
      </c>
      <c r="C14" s="198" t="s">
        <v>89</v>
      </c>
      <c r="D14" s="198" t="s">
        <v>43</v>
      </c>
      <c r="E14" s="198" t="s">
        <v>44</v>
      </c>
      <c r="F14" s="153" t="s">
        <v>45</v>
      </c>
      <c r="G14" s="59" t="s">
        <v>57</v>
      </c>
      <c r="H14" s="59" t="s">
        <v>58</v>
      </c>
      <c r="I14" s="59" t="s">
        <v>59</v>
      </c>
      <c r="J14" s="59" t="s">
        <v>60</v>
      </c>
      <c r="K14" s="59" t="s">
        <v>61</v>
      </c>
      <c r="L14" s="59" t="s">
        <v>98</v>
      </c>
      <c r="M14" s="59" t="s">
        <v>99</v>
      </c>
      <c r="N14" s="198" t="s">
        <v>248</v>
      </c>
      <c r="O14" s="198" t="s">
        <v>242</v>
      </c>
      <c r="P14" s="153" t="s">
        <v>249</v>
      </c>
      <c r="Q14" s="59" t="s">
        <v>253</v>
      </c>
      <c r="R14" s="59" t="s">
        <v>254</v>
      </c>
      <c r="S14" s="153" t="s">
        <v>251</v>
      </c>
      <c r="T14" s="153" t="s">
        <v>252</v>
      </c>
    </row>
    <row r="15" spans="2:21" s="439" customFormat="1" x14ac:dyDescent="0.25">
      <c r="B15" s="394"/>
      <c r="C15" s="429"/>
      <c r="D15" s="429"/>
      <c r="E15" s="429"/>
      <c r="F15" s="397"/>
      <c r="G15" s="382"/>
      <c r="H15" s="386"/>
      <c r="I15" s="382"/>
      <c r="J15" s="382"/>
      <c r="K15" s="383"/>
      <c r="L15" s="395"/>
      <c r="M15" s="382"/>
      <c r="N15" s="429"/>
      <c r="O15" s="429"/>
      <c r="P15" s="397"/>
      <c r="Q15" s="433"/>
      <c r="R15" s="433"/>
      <c r="S15" s="397"/>
      <c r="T15" s="397"/>
      <c r="U15" s="459"/>
    </row>
    <row r="16" spans="2:21" s="439" customFormat="1" x14ac:dyDescent="0.25">
      <c r="B16" s="424"/>
      <c r="C16" s="428"/>
      <c r="D16" s="428"/>
      <c r="E16" s="428"/>
      <c r="F16" s="410"/>
      <c r="G16" s="380"/>
      <c r="H16" s="293"/>
      <c r="I16" s="380"/>
      <c r="J16" s="380"/>
      <c r="K16" s="292"/>
      <c r="L16" s="294"/>
      <c r="M16" s="380"/>
      <c r="N16" s="428"/>
      <c r="O16" s="428"/>
      <c r="P16" s="410"/>
      <c r="Q16" s="348"/>
      <c r="R16" s="348"/>
      <c r="S16" s="410"/>
      <c r="T16" s="410"/>
      <c r="U16" s="459"/>
    </row>
    <row r="17" spans="2:21" s="439" customFormat="1" x14ac:dyDescent="0.25">
      <c r="B17" s="424"/>
      <c r="C17" s="428"/>
      <c r="D17" s="428"/>
      <c r="E17" s="428"/>
      <c r="F17" s="410"/>
      <c r="G17" s="380"/>
      <c r="H17" s="293"/>
      <c r="I17" s="380"/>
      <c r="J17" s="380"/>
      <c r="K17" s="292"/>
      <c r="L17" s="294"/>
      <c r="M17" s="380"/>
      <c r="N17" s="428"/>
      <c r="O17" s="428"/>
      <c r="P17" s="410"/>
      <c r="Q17" s="348"/>
      <c r="R17" s="348"/>
      <c r="S17" s="410"/>
      <c r="T17" s="410"/>
      <c r="U17" s="459"/>
    </row>
    <row r="18" spans="2:21" s="439" customFormat="1" x14ac:dyDescent="0.25">
      <c r="B18" s="424"/>
      <c r="C18" s="428"/>
      <c r="D18" s="428"/>
      <c r="E18" s="428"/>
      <c r="F18" s="410"/>
      <c r="G18" s="380"/>
      <c r="H18" s="293"/>
      <c r="I18" s="380"/>
      <c r="J18" s="380"/>
      <c r="K18" s="292"/>
      <c r="L18" s="294"/>
      <c r="M18" s="380"/>
      <c r="N18" s="428"/>
      <c r="O18" s="428"/>
      <c r="P18" s="410"/>
      <c r="Q18" s="348"/>
      <c r="R18" s="348"/>
      <c r="S18" s="410"/>
      <c r="T18" s="410"/>
      <c r="U18" s="459"/>
    </row>
    <row r="19" spans="2:21" s="439" customFormat="1" x14ac:dyDescent="0.25">
      <c r="B19" s="424"/>
      <c r="C19" s="428"/>
      <c r="D19" s="428"/>
      <c r="E19" s="428"/>
      <c r="F19" s="434"/>
      <c r="G19" s="380"/>
      <c r="H19" s="293"/>
      <c r="I19" s="380"/>
      <c r="J19" s="380"/>
      <c r="K19" s="292"/>
      <c r="L19" s="294"/>
      <c r="M19" s="380"/>
      <c r="N19" s="428"/>
      <c r="O19" s="428"/>
      <c r="P19" s="410"/>
      <c r="Q19" s="348"/>
      <c r="R19" s="348"/>
      <c r="S19" s="410"/>
      <c r="T19" s="410"/>
      <c r="U19" s="459"/>
    </row>
    <row r="20" spans="2:21" x14ac:dyDescent="0.25">
      <c r="B20" s="28" t="s">
        <v>70</v>
      </c>
      <c r="C20" s="491">
        <f>COUNTA(Tabla20[RFC])</f>
        <v>0</v>
      </c>
      <c r="D20" s="36"/>
      <c r="E20" s="36"/>
      <c r="F20" s="36"/>
      <c r="G20" s="36"/>
      <c r="H20" s="29"/>
      <c r="I20" s="261"/>
      <c r="J20" s="29"/>
      <c r="K20" s="29" t="s">
        <v>71</v>
      </c>
      <c r="L20" s="30"/>
      <c r="M20" s="491">
        <f>COUNTA(Tabla20[Número de plaza])</f>
        <v>0</v>
      </c>
      <c r="P20" s="36"/>
      <c r="Q20" s="36"/>
      <c r="R20" s="36"/>
      <c r="S20" s="215"/>
      <c r="T20" s="216"/>
    </row>
    <row r="21" spans="2:21" x14ac:dyDescent="0.25">
      <c r="B21" s="33"/>
      <c r="C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7"/>
    </row>
    <row r="22" spans="2:21" x14ac:dyDescent="0.25">
      <c r="B22" s="38"/>
      <c r="C22" s="39"/>
      <c r="D22" s="39"/>
      <c r="E22" s="40"/>
      <c r="F22" s="39"/>
      <c r="G22" s="39"/>
      <c r="H22" s="39"/>
      <c r="I22" s="39"/>
      <c r="J22" s="39"/>
      <c r="K22" s="39"/>
      <c r="L22" s="39"/>
      <c r="M22" s="39"/>
      <c r="N22" s="39"/>
      <c r="O22" s="39"/>
      <c r="P22" s="39"/>
      <c r="Q22" s="39"/>
      <c r="R22" s="39"/>
      <c r="S22" s="39"/>
      <c r="T22" s="41"/>
    </row>
    <row r="23" spans="2:21" x14ac:dyDescent="0.25">
      <c r="B23" s="42" t="s">
        <v>155</v>
      </c>
      <c r="C23" s="42"/>
      <c r="D23" s="44"/>
      <c r="E23" s="145"/>
      <c r="F23" s="196"/>
      <c r="G23" s="44"/>
      <c r="H23" s="44"/>
      <c r="I23" s="43"/>
      <c r="J23" s="43"/>
      <c r="K23" s="43"/>
      <c r="L23" s="43"/>
      <c r="M23" s="43"/>
      <c r="N23" s="43"/>
      <c r="O23" s="43"/>
      <c r="P23" s="43"/>
      <c r="Q23" s="43"/>
      <c r="R23" s="43"/>
      <c r="S23" s="43"/>
      <c r="T23" s="43"/>
    </row>
    <row r="24" spans="2:21" x14ac:dyDescent="0.25">
      <c r="E24" s="99"/>
    </row>
    <row r="25" spans="2:21" x14ac:dyDescent="0.25">
      <c r="B25" s="303"/>
      <c r="C25" s="304"/>
      <c r="D25" s="305"/>
    </row>
    <row r="26" spans="2:21" x14ac:dyDescent="0.25">
      <c r="B26" s="503" t="str">
        <f>'F) 1'!B29:D29</f>
        <v>Héctor Alejandro González López</v>
      </c>
      <c r="C26" s="504"/>
      <c r="D26" s="505"/>
    </row>
    <row r="27" spans="2:21" x14ac:dyDescent="0.25">
      <c r="B27" s="506" t="s">
        <v>37</v>
      </c>
      <c r="C27" s="507"/>
      <c r="D27" s="508"/>
    </row>
    <row r="28" spans="2:21" x14ac:dyDescent="0.25">
      <c r="B28" s="295"/>
      <c r="C28" s="296"/>
      <c r="D28" s="297"/>
    </row>
    <row r="29" spans="2:21" x14ac:dyDescent="0.25">
      <c r="B29" s="503" t="str">
        <f>'F) 1'!B32:D32</f>
        <v>Unidad de Enlace PEF / CONAC</v>
      </c>
      <c r="C29" s="504"/>
      <c r="D29" s="505"/>
    </row>
    <row r="30" spans="2:21" x14ac:dyDescent="0.25">
      <c r="B30" s="506" t="s">
        <v>38</v>
      </c>
      <c r="C30" s="507"/>
      <c r="D30" s="508"/>
    </row>
    <row r="31" spans="2:21" x14ac:dyDescent="0.25">
      <c r="B31" s="295"/>
      <c r="C31" s="296"/>
      <c r="D31" s="297"/>
    </row>
    <row r="32" spans="2:21" x14ac:dyDescent="0.25">
      <c r="B32" s="503"/>
      <c r="C32" s="504"/>
      <c r="D32" s="505"/>
    </row>
    <row r="33" spans="2:4" x14ac:dyDescent="0.25">
      <c r="B33" s="506" t="s">
        <v>39</v>
      </c>
      <c r="C33" s="507"/>
      <c r="D33" s="508"/>
    </row>
    <row r="34" spans="2:4" x14ac:dyDescent="0.25">
      <c r="B34" s="295"/>
      <c r="C34" s="296"/>
      <c r="D34" s="297"/>
    </row>
    <row r="35" spans="2:4" x14ac:dyDescent="0.25">
      <c r="B35" s="509" t="str">
        <f>'F) 1'!B38:D38</f>
        <v>Guadalupe, Zac. 7/oct/2021</v>
      </c>
      <c r="C35" s="524"/>
      <c r="D35" s="525"/>
    </row>
    <row r="36" spans="2:4" x14ac:dyDescent="0.25">
      <c r="B36" s="506" t="s">
        <v>353</v>
      </c>
      <c r="C36" s="507"/>
      <c r="D36" s="508"/>
    </row>
    <row r="37" spans="2:4" x14ac:dyDescent="0.25">
      <c r="B37" s="298"/>
      <c r="C37" s="299"/>
      <c r="D37" s="300"/>
    </row>
  </sheetData>
  <sheetProtection algorithmName="SHA-512" hashValue="Zf6NiweRMpoffwa/0g6LVdL4OIL0WnrFwojb7ihn9hiiXZWlvzzPYOhrJ7usppo/O+e9doTfCCiqecVXNR/X8A==" saltValue="j7+l2jhr4iWZqXt1ZZBXLQ==" spinCount="100000" sheet="1" insertRows="0" deleteRows="0" autoFilter="0"/>
  <mergeCells count="23">
    <mergeCell ref="B33:D33"/>
    <mergeCell ref="B35:D35"/>
    <mergeCell ref="B36:D36"/>
    <mergeCell ref="B26:D26"/>
    <mergeCell ref="B27:D27"/>
    <mergeCell ref="B29:D29"/>
    <mergeCell ref="B30:D30"/>
    <mergeCell ref="B32:D32"/>
    <mergeCell ref="Q8:S8"/>
    <mergeCell ref="Q7:S7"/>
    <mergeCell ref="T11:T12"/>
    <mergeCell ref="B11:B12"/>
    <mergeCell ref="C11:C12"/>
    <mergeCell ref="D11:D12"/>
    <mergeCell ref="E11:E12"/>
    <mergeCell ref="F11:F12"/>
    <mergeCell ref="G11:M11"/>
    <mergeCell ref="N11:N12"/>
    <mergeCell ref="O11:O12"/>
    <mergeCell ref="P11:P12"/>
    <mergeCell ref="Q11:R11"/>
    <mergeCell ref="S11:S12"/>
    <mergeCell ref="B8:P8"/>
  </mergeCells>
  <dataValidations count="1">
    <dataValidation allowBlank="1" showInputMessage="1" showErrorMessage="1" sqref="B8:P8" xr:uid="{00000000-0002-0000-0F00-000000000000}"/>
  </dataValidations>
  <printOptions horizontalCentered="1"/>
  <pageMargins left="1.0236220472440944" right="0.62992125984251968" top="0.74803149606299213" bottom="0.74803149606299213" header="0.31496062992125984" footer="0.31496062992125984"/>
  <pageSetup paperSize="5" scale="48" orientation="landscape" r:id="rId1"/>
  <headerFooter>
    <oddFooter xml:space="preserve">&amp;L
</oddFooter>
  </headerFooter>
  <drawing r:id="rId2"/>
  <legacyDrawingHF r:id="rId3"/>
  <tableParts count="1">
    <tablePart r:id="rId4"/>
  </tablePart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1:IK45"/>
  <sheetViews>
    <sheetView showGridLines="0" zoomScale="70" zoomScaleNormal="70" workbookViewId="0">
      <pane ySplit="13" topLeftCell="A14" activePane="bottomLeft" state="frozen"/>
      <selection activeCell="G34" sqref="G34"/>
      <selection pane="bottomLeft" activeCell="B44" sqref="B44:D44"/>
    </sheetView>
  </sheetViews>
  <sheetFormatPr baseColWidth="10" defaultColWidth="11.42578125" defaultRowHeight="15" x14ac:dyDescent="0.25"/>
  <cols>
    <col min="1" max="1" width="3.5703125" style="27" customWidth="1"/>
    <col min="2" max="2" width="16.7109375" style="27" customWidth="1"/>
    <col min="3" max="3" width="15" style="27" customWidth="1"/>
    <col min="4" max="4" width="22.42578125" style="27" bestFit="1" customWidth="1"/>
    <col min="5" max="5" width="39.140625" style="27" customWidth="1"/>
    <col min="6" max="6" width="20.85546875" style="27" customWidth="1"/>
    <col min="7" max="7" width="11.5703125" style="27" customWidth="1"/>
    <col min="8" max="8" width="8.28515625" style="27" customWidth="1"/>
    <col min="9" max="9" width="20.85546875" style="27" customWidth="1"/>
    <col min="10" max="10" width="8.28515625" style="27" customWidth="1"/>
    <col min="11" max="11" width="9.5703125" style="27" customWidth="1"/>
    <col min="12" max="12" width="8.140625" style="27" customWidth="1"/>
    <col min="13" max="13" width="9.28515625" style="27" customWidth="1"/>
    <col min="14" max="14" width="13.140625" style="27" customWidth="1"/>
    <col min="15" max="15" width="12.85546875" style="27" customWidth="1"/>
    <col min="16" max="16" width="8.7109375" style="27" customWidth="1"/>
    <col min="17" max="17" width="9" style="27" customWidth="1"/>
    <col min="18" max="18" width="14" style="27" customWidth="1"/>
    <col min="19" max="19" width="13.5703125" style="27" customWidth="1"/>
    <col min="20" max="20" width="13.28515625" style="27" customWidth="1"/>
    <col min="21" max="251" width="11.42578125" style="27"/>
    <col min="252" max="252" width="3.5703125" style="27" customWidth="1"/>
    <col min="253" max="253" width="20.140625" style="27" customWidth="1"/>
    <col min="254" max="16384" width="11.42578125" style="27"/>
  </cols>
  <sheetData>
    <row r="1" spans="1:245" ht="15" customHeight="1" x14ac:dyDescent="0.25"/>
    <row r="2" spans="1:245" ht="15" customHeight="1" x14ac:dyDescent="0.25">
      <c r="Q2" s="101"/>
      <c r="R2" s="101"/>
      <c r="S2" s="101"/>
      <c r="T2" s="101"/>
    </row>
    <row r="3" spans="1:245" ht="15" customHeight="1" x14ac:dyDescent="0.25">
      <c r="Q3" s="101"/>
      <c r="R3" s="101"/>
      <c r="S3" s="101"/>
      <c r="T3" s="101"/>
    </row>
    <row r="4" spans="1:245" ht="15" customHeight="1" x14ac:dyDescent="0.25">
      <c r="Q4" s="101"/>
      <c r="R4" s="101"/>
      <c r="S4" s="101"/>
      <c r="T4" s="101"/>
    </row>
    <row r="5" spans="1:245" ht="15" customHeight="1" x14ac:dyDescent="0.25">
      <c r="Q5" s="101"/>
      <c r="R5" s="101"/>
      <c r="S5" s="101"/>
      <c r="T5" s="101"/>
    </row>
    <row r="6" spans="1:245" ht="15" customHeight="1" x14ac:dyDescent="0.25">
      <c r="Q6" s="101"/>
      <c r="R6" s="101"/>
      <c r="S6" s="101"/>
      <c r="T6" s="101"/>
    </row>
    <row r="8" spans="1:245" ht="18.75" x14ac:dyDescent="0.3">
      <c r="B8" s="387" t="s">
        <v>255</v>
      </c>
      <c r="C8" s="388"/>
      <c r="D8" s="388"/>
      <c r="E8" s="388"/>
      <c r="F8" s="388"/>
      <c r="G8" s="388"/>
      <c r="H8" s="388"/>
      <c r="I8" s="388"/>
      <c r="J8" s="388"/>
      <c r="K8" s="388"/>
      <c r="L8" s="388"/>
      <c r="M8" s="388"/>
      <c r="N8" s="388"/>
      <c r="O8" s="388"/>
      <c r="P8" s="388"/>
      <c r="Q8" s="13"/>
      <c r="R8" s="531" t="str">
        <f>'Caratula Resumen'!E16</f>
        <v xml:space="preserve"> ZACATECAS </v>
      </c>
      <c r="S8" s="531"/>
      <c r="T8" s="14"/>
    </row>
    <row r="9" spans="1:245" ht="18.75" x14ac:dyDescent="0.3">
      <c r="B9" s="547" t="str">
        <f>'Caratula Resumen'!E17</f>
        <v>Fondo de Aportaciones para la Educación Tecnológica y de Adultos/Colegio Nacional de Educación Profesional Técnica (FAETA/CONALEP)</v>
      </c>
      <c r="C9" s="574"/>
      <c r="D9" s="574"/>
      <c r="E9" s="574"/>
      <c r="F9" s="574"/>
      <c r="G9" s="574"/>
      <c r="H9" s="574"/>
      <c r="I9" s="574"/>
      <c r="J9" s="574"/>
      <c r="K9" s="574"/>
      <c r="L9" s="574"/>
      <c r="M9" s="574"/>
      <c r="N9" s="435"/>
      <c r="O9" s="435"/>
      <c r="P9" s="435"/>
      <c r="Q9" s="16"/>
      <c r="R9" s="313"/>
      <c r="S9" s="313" t="str">
        <f>+'F) 2'!Q8</f>
        <v>3er. Trimestre 2021</v>
      </c>
      <c r="T9" s="268"/>
    </row>
    <row r="10" spans="1:245" x14ac:dyDescent="0.25">
      <c r="B10" s="18"/>
      <c r="C10" s="19"/>
      <c r="D10" s="19"/>
      <c r="E10" s="19"/>
      <c r="F10" s="19"/>
      <c r="G10" s="19"/>
      <c r="H10" s="19"/>
      <c r="I10" s="19"/>
      <c r="J10" s="19"/>
      <c r="K10" s="19"/>
      <c r="L10" s="19"/>
      <c r="M10" s="19"/>
      <c r="N10" s="19"/>
      <c r="O10" s="19"/>
      <c r="P10" s="19"/>
      <c r="Q10" s="19"/>
      <c r="R10" s="19"/>
      <c r="S10" s="19"/>
      <c r="T10" s="377"/>
    </row>
    <row r="11" spans="1:245" ht="21" x14ac:dyDescent="0.25">
      <c r="B11" s="218"/>
      <c r="C11" s="219"/>
      <c r="D11" s="219"/>
      <c r="E11" s="219"/>
      <c r="F11" s="593"/>
      <c r="G11" s="593"/>
      <c r="H11" s="593"/>
      <c r="I11" s="593"/>
      <c r="J11" s="593"/>
      <c r="K11" s="593"/>
      <c r="L11" s="593"/>
      <c r="M11" s="220"/>
      <c r="N11" s="220"/>
    </row>
    <row r="12" spans="1:245" s="222" customFormat="1" ht="12.75" x14ac:dyDescent="0.2">
      <c r="A12" s="221"/>
      <c r="B12" s="520" t="s">
        <v>41</v>
      </c>
      <c r="C12" s="575" t="s">
        <v>42</v>
      </c>
      <c r="D12" s="575" t="s">
        <v>43</v>
      </c>
      <c r="E12" s="575" t="s">
        <v>44</v>
      </c>
      <c r="F12" s="520" t="s">
        <v>45</v>
      </c>
      <c r="G12" s="576" t="s">
        <v>256</v>
      </c>
      <c r="H12" s="576"/>
      <c r="I12" s="576"/>
      <c r="J12" s="576"/>
      <c r="K12" s="576"/>
      <c r="L12" s="576"/>
      <c r="M12" s="576"/>
      <c r="N12" s="520" t="s">
        <v>50</v>
      </c>
      <c r="O12" s="575" t="s">
        <v>242</v>
      </c>
      <c r="P12" s="575" t="s">
        <v>250</v>
      </c>
      <c r="Q12" s="576"/>
      <c r="R12" s="575" t="s">
        <v>257</v>
      </c>
      <c r="S12" s="575" t="s">
        <v>258</v>
      </c>
      <c r="T12" s="575" t="s">
        <v>259</v>
      </c>
      <c r="U12" s="221"/>
      <c r="V12" s="221"/>
      <c r="W12" s="221"/>
      <c r="X12" s="221"/>
      <c r="Y12" s="221"/>
      <c r="Z12" s="221"/>
      <c r="AA12" s="221"/>
      <c r="AB12" s="221"/>
      <c r="AC12" s="221"/>
      <c r="AD12" s="221"/>
      <c r="AE12" s="221"/>
      <c r="AF12" s="221"/>
      <c r="AG12" s="221"/>
      <c r="AH12" s="221"/>
      <c r="AI12" s="221"/>
      <c r="AJ12" s="221"/>
      <c r="AK12" s="221"/>
      <c r="AL12" s="221"/>
      <c r="AM12" s="221"/>
      <c r="AN12" s="221"/>
      <c r="AO12" s="221"/>
      <c r="AP12" s="221"/>
      <c r="AQ12" s="221"/>
      <c r="AR12" s="221"/>
      <c r="AS12" s="221"/>
      <c r="AT12" s="221"/>
      <c r="AU12" s="221"/>
      <c r="AV12" s="221"/>
      <c r="AW12" s="221"/>
      <c r="AX12" s="221"/>
      <c r="AY12" s="221"/>
      <c r="AZ12" s="221"/>
      <c r="BA12" s="221"/>
      <c r="BB12" s="221"/>
      <c r="BC12" s="221"/>
      <c r="BD12" s="221"/>
      <c r="BE12" s="221"/>
      <c r="BF12" s="221"/>
      <c r="BG12" s="221"/>
      <c r="BH12" s="221"/>
      <c r="BI12" s="221"/>
      <c r="BJ12" s="221"/>
      <c r="BK12" s="221"/>
      <c r="BL12" s="221"/>
      <c r="BM12" s="221"/>
      <c r="BN12" s="221"/>
      <c r="BO12" s="221"/>
      <c r="BP12" s="221"/>
      <c r="BQ12" s="221"/>
      <c r="BR12" s="221"/>
      <c r="BS12" s="221"/>
      <c r="BT12" s="221"/>
      <c r="BU12" s="221"/>
      <c r="BV12" s="221"/>
      <c r="BW12" s="221"/>
      <c r="BX12" s="221"/>
      <c r="BY12" s="221"/>
      <c r="BZ12" s="221"/>
      <c r="CA12" s="221"/>
      <c r="CB12" s="221"/>
      <c r="CC12" s="221"/>
      <c r="CD12" s="221"/>
      <c r="CE12" s="221"/>
      <c r="CF12" s="221"/>
      <c r="CG12" s="221"/>
      <c r="CH12" s="221"/>
      <c r="CI12" s="221"/>
      <c r="CJ12" s="221"/>
      <c r="CK12" s="221"/>
      <c r="CL12" s="221"/>
      <c r="CM12" s="221"/>
      <c r="CN12" s="221"/>
      <c r="CO12" s="221"/>
      <c r="CP12" s="221"/>
      <c r="CQ12" s="221"/>
      <c r="CR12" s="221"/>
      <c r="CS12" s="221"/>
      <c r="CT12" s="221"/>
      <c r="CU12" s="221"/>
      <c r="CV12" s="221"/>
      <c r="CW12" s="221"/>
      <c r="CX12" s="221"/>
      <c r="CY12" s="221"/>
      <c r="CZ12" s="221"/>
      <c r="DA12" s="221"/>
      <c r="DB12" s="221"/>
      <c r="DC12" s="221"/>
      <c r="DD12" s="221"/>
      <c r="DE12" s="221"/>
      <c r="DF12" s="221"/>
      <c r="DG12" s="221"/>
      <c r="DH12" s="221"/>
      <c r="DI12" s="221"/>
      <c r="DJ12" s="221"/>
      <c r="DK12" s="221"/>
      <c r="DL12" s="221"/>
      <c r="DM12" s="221"/>
      <c r="DN12" s="221"/>
      <c r="DO12" s="221"/>
      <c r="DP12" s="221"/>
      <c r="DQ12" s="221"/>
      <c r="DR12" s="221"/>
      <c r="DS12" s="221"/>
      <c r="DT12" s="221"/>
      <c r="DU12" s="221"/>
      <c r="DV12" s="221"/>
      <c r="DW12" s="221"/>
      <c r="DX12" s="221"/>
      <c r="DY12" s="221"/>
      <c r="DZ12" s="221"/>
      <c r="EA12" s="221"/>
      <c r="EB12" s="221"/>
      <c r="EC12" s="221"/>
      <c r="ED12" s="221"/>
      <c r="EE12" s="221"/>
      <c r="EF12" s="221"/>
      <c r="EG12" s="221"/>
      <c r="EH12" s="221"/>
      <c r="EI12" s="221"/>
      <c r="EJ12" s="221"/>
      <c r="EK12" s="221"/>
      <c r="EL12" s="221"/>
      <c r="EM12" s="221"/>
      <c r="EN12" s="221"/>
      <c r="EO12" s="221"/>
      <c r="EP12" s="221"/>
      <c r="EQ12" s="221"/>
      <c r="ER12" s="221"/>
      <c r="ES12" s="221"/>
      <c r="ET12" s="221"/>
      <c r="EU12" s="221"/>
      <c r="EV12" s="221"/>
      <c r="EW12" s="221"/>
      <c r="EX12" s="221"/>
      <c r="EY12" s="221"/>
      <c r="EZ12" s="221"/>
      <c r="FA12" s="221"/>
      <c r="FB12" s="221"/>
      <c r="FC12" s="221"/>
      <c r="FD12" s="221"/>
      <c r="FE12" s="221"/>
      <c r="FF12" s="221"/>
      <c r="FG12" s="221"/>
      <c r="FH12" s="221"/>
      <c r="FI12" s="221"/>
      <c r="FJ12" s="221"/>
      <c r="FK12" s="221"/>
      <c r="FL12" s="221"/>
      <c r="FM12" s="221"/>
      <c r="FN12" s="221"/>
      <c r="FO12" s="221"/>
      <c r="FP12" s="221"/>
      <c r="FQ12" s="221"/>
      <c r="FR12" s="221"/>
      <c r="FS12" s="221"/>
      <c r="FT12" s="221"/>
      <c r="FU12" s="221"/>
      <c r="FV12" s="221"/>
      <c r="FW12" s="221"/>
      <c r="FX12" s="221"/>
      <c r="FY12" s="221"/>
      <c r="FZ12" s="221"/>
      <c r="GA12" s="221"/>
      <c r="GB12" s="221"/>
      <c r="GC12" s="221"/>
      <c r="GD12" s="221"/>
      <c r="GE12" s="221"/>
      <c r="GF12" s="221"/>
      <c r="GG12" s="221"/>
      <c r="GH12" s="221"/>
      <c r="GI12" s="221"/>
      <c r="GJ12" s="221"/>
      <c r="GK12" s="221"/>
      <c r="GL12" s="221"/>
      <c r="GM12" s="221"/>
      <c r="GN12" s="221"/>
      <c r="GO12" s="221"/>
      <c r="GP12" s="221"/>
      <c r="GQ12" s="221"/>
      <c r="GR12" s="221"/>
      <c r="GS12" s="221"/>
      <c r="GT12" s="221"/>
      <c r="GU12" s="221"/>
      <c r="GV12" s="221"/>
      <c r="GW12" s="221"/>
      <c r="GX12" s="221"/>
      <c r="GY12" s="221"/>
      <c r="GZ12" s="221"/>
      <c r="HA12" s="221"/>
      <c r="HB12" s="221"/>
      <c r="HC12" s="221"/>
      <c r="HD12" s="221"/>
      <c r="HE12" s="221"/>
      <c r="HF12" s="221"/>
      <c r="HG12" s="221"/>
      <c r="HH12" s="221"/>
      <c r="HI12" s="221"/>
      <c r="HJ12" s="221"/>
      <c r="HK12" s="221"/>
      <c r="HL12" s="221"/>
      <c r="HM12" s="221"/>
      <c r="HN12" s="221"/>
      <c r="HO12" s="221"/>
      <c r="HP12" s="221"/>
      <c r="HQ12" s="221"/>
      <c r="HR12" s="221"/>
      <c r="HS12" s="221"/>
      <c r="HT12" s="221"/>
      <c r="HU12" s="221"/>
      <c r="HV12" s="221"/>
      <c r="HW12" s="221"/>
      <c r="HX12" s="221"/>
      <c r="HY12" s="221"/>
      <c r="HZ12" s="221"/>
      <c r="IA12" s="221"/>
      <c r="IB12" s="221"/>
      <c r="IC12" s="221"/>
      <c r="ID12" s="221"/>
      <c r="IE12" s="221"/>
      <c r="IF12" s="221"/>
      <c r="IG12" s="221"/>
      <c r="IH12" s="221"/>
      <c r="II12" s="221"/>
      <c r="IJ12" s="221"/>
      <c r="IK12" s="221"/>
    </row>
    <row r="13" spans="1:245" s="222" customFormat="1" ht="38.25" x14ac:dyDescent="0.2">
      <c r="A13" s="221"/>
      <c r="B13" s="520"/>
      <c r="C13" s="575"/>
      <c r="D13" s="575"/>
      <c r="E13" s="575"/>
      <c r="F13" s="520"/>
      <c r="G13" s="24" t="s">
        <v>57</v>
      </c>
      <c r="H13" s="24" t="s">
        <v>58</v>
      </c>
      <c r="I13" s="24" t="s">
        <v>59</v>
      </c>
      <c r="J13" s="24" t="s">
        <v>60</v>
      </c>
      <c r="K13" s="24" t="s">
        <v>61</v>
      </c>
      <c r="L13" s="25" t="s">
        <v>62</v>
      </c>
      <c r="M13" s="24" t="s">
        <v>63</v>
      </c>
      <c r="N13" s="520"/>
      <c r="O13" s="575"/>
      <c r="P13" s="59" t="s">
        <v>96</v>
      </c>
      <c r="Q13" s="162" t="s">
        <v>97</v>
      </c>
      <c r="R13" s="575"/>
      <c r="S13" s="575"/>
      <c r="T13" s="575"/>
      <c r="U13" s="221"/>
      <c r="V13" s="221"/>
      <c r="W13" s="221"/>
      <c r="X13" s="221"/>
      <c r="Y13" s="221"/>
      <c r="Z13" s="221"/>
      <c r="AA13" s="221"/>
      <c r="AB13" s="221"/>
      <c r="AC13" s="221"/>
      <c r="AD13" s="221"/>
      <c r="AE13" s="221"/>
      <c r="AF13" s="221"/>
      <c r="AG13" s="221"/>
      <c r="AH13" s="221"/>
      <c r="AI13" s="221"/>
      <c r="AJ13" s="221"/>
      <c r="AK13" s="221"/>
      <c r="AL13" s="221"/>
      <c r="AM13" s="221"/>
      <c r="AN13" s="221"/>
      <c r="AO13" s="221"/>
      <c r="AP13" s="221"/>
      <c r="AQ13" s="221"/>
      <c r="AR13" s="221"/>
      <c r="AS13" s="221"/>
      <c r="AT13" s="221"/>
      <c r="AU13" s="221"/>
      <c r="AV13" s="221"/>
      <c r="AW13" s="221"/>
      <c r="AX13" s="221"/>
      <c r="AY13" s="221"/>
      <c r="AZ13" s="221"/>
      <c r="BA13" s="221"/>
      <c r="BB13" s="221"/>
      <c r="BC13" s="221"/>
      <c r="BD13" s="221"/>
      <c r="BE13" s="221"/>
      <c r="BF13" s="221"/>
      <c r="BG13" s="221"/>
      <c r="BH13" s="221"/>
      <c r="BI13" s="221"/>
      <c r="BJ13" s="221"/>
      <c r="BK13" s="221"/>
      <c r="BL13" s="221"/>
      <c r="BM13" s="221"/>
      <c r="BN13" s="221"/>
      <c r="BO13" s="221"/>
      <c r="BP13" s="221"/>
      <c r="BQ13" s="221"/>
      <c r="BR13" s="221"/>
      <c r="BS13" s="221"/>
      <c r="BT13" s="221"/>
      <c r="BU13" s="221"/>
      <c r="BV13" s="221"/>
      <c r="BW13" s="221"/>
      <c r="BX13" s="221"/>
      <c r="BY13" s="221"/>
      <c r="BZ13" s="221"/>
      <c r="CA13" s="221"/>
      <c r="CB13" s="221"/>
      <c r="CC13" s="221"/>
      <c r="CD13" s="221"/>
      <c r="CE13" s="221"/>
      <c r="CF13" s="221"/>
      <c r="CG13" s="221"/>
      <c r="CH13" s="221"/>
      <c r="CI13" s="221"/>
      <c r="CJ13" s="221"/>
      <c r="CK13" s="221"/>
      <c r="CL13" s="221"/>
      <c r="CM13" s="221"/>
      <c r="CN13" s="221"/>
      <c r="CO13" s="221"/>
      <c r="CP13" s="221"/>
      <c r="CQ13" s="221"/>
      <c r="CR13" s="221"/>
      <c r="CS13" s="221"/>
      <c r="CT13" s="221"/>
      <c r="CU13" s="221"/>
      <c r="CV13" s="221"/>
      <c r="CW13" s="221"/>
      <c r="CX13" s="221"/>
      <c r="CY13" s="221"/>
      <c r="CZ13" s="221"/>
      <c r="DA13" s="221"/>
      <c r="DB13" s="221"/>
      <c r="DC13" s="221"/>
      <c r="DD13" s="221"/>
      <c r="DE13" s="221"/>
      <c r="DF13" s="221"/>
      <c r="DG13" s="221"/>
      <c r="DH13" s="221"/>
      <c r="DI13" s="221"/>
      <c r="DJ13" s="221"/>
      <c r="DK13" s="221"/>
      <c r="DL13" s="221"/>
      <c r="DM13" s="221"/>
      <c r="DN13" s="221"/>
      <c r="DO13" s="221"/>
      <c r="DP13" s="221"/>
      <c r="DQ13" s="221"/>
      <c r="DR13" s="221"/>
      <c r="DS13" s="221"/>
      <c r="DT13" s="221"/>
      <c r="DU13" s="221"/>
      <c r="DV13" s="221"/>
      <c r="DW13" s="221"/>
      <c r="DX13" s="221"/>
      <c r="DY13" s="221"/>
      <c r="DZ13" s="221"/>
      <c r="EA13" s="221"/>
      <c r="EB13" s="221"/>
      <c r="EC13" s="221"/>
      <c r="ED13" s="221"/>
      <c r="EE13" s="221"/>
      <c r="EF13" s="221"/>
      <c r="EG13" s="221"/>
      <c r="EH13" s="221"/>
      <c r="EI13" s="221"/>
      <c r="EJ13" s="221"/>
      <c r="EK13" s="221"/>
      <c r="EL13" s="221"/>
      <c r="EM13" s="221"/>
      <c r="EN13" s="221"/>
      <c r="EO13" s="221"/>
      <c r="EP13" s="221"/>
      <c r="EQ13" s="221"/>
      <c r="ER13" s="221"/>
      <c r="ES13" s="221"/>
      <c r="ET13" s="221"/>
      <c r="EU13" s="221"/>
      <c r="EV13" s="221"/>
      <c r="EW13" s="221"/>
      <c r="EX13" s="221"/>
      <c r="EY13" s="221"/>
      <c r="EZ13" s="221"/>
      <c r="FA13" s="221"/>
      <c r="FB13" s="221"/>
      <c r="FC13" s="221"/>
      <c r="FD13" s="221"/>
      <c r="FE13" s="221"/>
      <c r="FF13" s="221"/>
      <c r="FG13" s="221"/>
      <c r="FH13" s="221"/>
      <c r="FI13" s="221"/>
      <c r="FJ13" s="221"/>
      <c r="FK13" s="221"/>
      <c r="FL13" s="221"/>
      <c r="FM13" s="221"/>
      <c r="FN13" s="221"/>
      <c r="FO13" s="221"/>
      <c r="FP13" s="221"/>
      <c r="FQ13" s="221"/>
      <c r="FR13" s="221"/>
      <c r="FS13" s="221"/>
      <c r="FT13" s="221"/>
      <c r="FU13" s="221"/>
      <c r="FV13" s="221"/>
      <c r="FW13" s="221"/>
      <c r="FX13" s="221"/>
      <c r="FY13" s="221"/>
      <c r="FZ13" s="221"/>
      <c r="GA13" s="221"/>
      <c r="GB13" s="221"/>
      <c r="GC13" s="221"/>
      <c r="GD13" s="221"/>
      <c r="GE13" s="221"/>
      <c r="GF13" s="221"/>
      <c r="GG13" s="221"/>
      <c r="GH13" s="221"/>
      <c r="GI13" s="221"/>
      <c r="GJ13" s="221"/>
      <c r="GK13" s="221"/>
      <c r="GL13" s="221"/>
      <c r="GM13" s="221"/>
      <c r="GN13" s="221"/>
      <c r="GO13" s="221"/>
      <c r="GP13" s="221"/>
      <c r="GQ13" s="221"/>
      <c r="GR13" s="221"/>
      <c r="GS13" s="221"/>
      <c r="GT13" s="221"/>
      <c r="GU13" s="221"/>
      <c r="GV13" s="221"/>
      <c r="GW13" s="221"/>
      <c r="GX13" s="221"/>
      <c r="GY13" s="221"/>
      <c r="GZ13" s="221"/>
      <c r="HA13" s="221"/>
      <c r="HB13" s="221"/>
      <c r="HC13" s="221"/>
      <c r="HD13" s="221"/>
      <c r="HE13" s="221"/>
      <c r="HF13" s="221"/>
      <c r="HG13" s="221"/>
      <c r="HH13" s="221"/>
      <c r="HI13" s="221"/>
      <c r="HJ13" s="221"/>
      <c r="HK13" s="221"/>
      <c r="HL13" s="221"/>
      <c r="HM13" s="221"/>
      <c r="HN13" s="221"/>
      <c r="HO13" s="221"/>
      <c r="HP13" s="221"/>
      <c r="HQ13" s="221"/>
      <c r="HR13" s="221"/>
      <c r="HS13" s="221"/>
      <c r="HT13" s="221"/>
      <c r="HU13" s="221"/>
      <c r="HV13" s="221"/>
      <c r="HW13" s="221"/>
      <c r="HX13" s="221"/>
      <c r="HY13" s="221"/>
      <c r="HZ13" s="221"/>
      <c r="IA13" s="221"/>
      <c r="IB13" s="221"/>
      <c r="IC13" s="221"/>
      <c r="ID13" s="221"/>
      <c r="IE13" s="221"/>
      <c r="IF13" s="221"/>
      <c r="IG13" s="221"/>
      <c r="IH13" s="221"/>
      <c r="II13" s="221"/>
      <c r="IJ13" s="221"/>
      <c r="IK13" s="221"/>
    </row>
    <row r="15" spans="1:245" ht="38.25" hidden="1" x14ac:dyDescent="0.25">
      <c r="B15" s="223" t="s">
        <v>41</v>
      </c>
      <c r="C15" s="223" t="s">
        <v>42</v>
      </c>
      <c r="D15" s="223" t="s">
        <v>43</v>
      </c>
      <c r="E15" s="223" t="s">
        <v>44</v>
      </c>
      <c r="F15" s="223" t="s">
        <v>45</v>
      </c>
      <c r="G15" s="224" t="s">
        <v>57</v>
      </c>
      <c r="H15" s="224" t="s">
        <v>58</v>
      </c>
      <c r="I15" s="224" t="s">
        <v>59</v>
      </c>
      <c r="J15" s="224" t="s">
        <v>60</v>
      </c>
      <c r="K15" s="224" t="s">
        <v>61</v>
      </c>
      <c r="L15" s="224" t="s">
        <v>62</v>
      </c>
      <c r="M15" s="224" t="s">
        <v>260</v>
      </c>
      <c r="N15" s="225" t="s">
        <v>248</v>
      </c>
      <c r="O15" s="223" t="s">
        <v>242</v>
      </c>
      <c r="P15" s="224" t="s">
        <v>253</v>
      </c>
      <c r="Q15" s="224" t="s">
        <v>254</v>
      </c>
      <c r="R15" s="223" t="s">
        <v>257</v>
      </c>
      <c r="S15" s="223" t="s">
        <v>258</v>
      </c>
      <c r="T15" s="223" t="s">
        <v>259</v>
      </c>
    </row>
    <row r="16" spans="1:245" s="439" customFormat="1" x14ac:dyDescent="0.25">
      <c r="B16" s="397"/>
      <c r="C16" s="397"/>
      <c r="D16" s="397"/>
      <c r="E16" s="430"/>
      <c r="F16" s="397"/>
      <c r="G16" s="382"/>
      <c r="H16" s="386"/>
      <c r="I16" s="382"/>
      <c r="J16" s="382"/>
      <c r="K16" s="383"/>
      <c r="L16" s="395"/>
      <c r="M16" s="382"/>
      <c r="N16" s="429"/>
      <c r="O16" s="397"/>
      <c r="P16" s="433"/>
      <c r="Q16" s="433"/>
      <c r="R16" s="397"/>
      <c r="S16" s="397"/>
      <c r="T16" s="397"/>
    </row>
    <row r="17" spans="2:20" s="439" customFormat="1" x14ac:dyDescent="0.25">
      <c r="B17" s="410"/>
      <c r="C17" s="410"/>
      <c r="D17" s="410"/>
      <c r="E17" s="415"/>
      <c r="F17" s="410"/>
      <c r="G17" s="380"/>
      <c r="H17" s="293"/>
      <c r="I17" s="380"/>
      <c r="J17" s="380"/>
      <c r="K17" s="292"/>
      <c r="L17" s="294"/>
      <c r="M17" s="380"/>
      <c r="N17" s="428"/>
      <c r="O17" s="410"/>
      <c r="P17" s="348"/>
      <c r="Q17" s="348"/>
      <c r="R17" s="410"/>
      <c r="S17" s="410"/>
      <c r="T17" s="410"/>
    </row>
    <row r="18" spans="2:20" s="439" customFormat="1" x14ac:dyDescent="0.25">
      <c r="B18" s="410"/>
      <c r="C18" s="410"/>
      <c r="D18" s="410"/>
      <c r="E18" s="415"/>
      <c r="F18" s="410"/>
      <c r="G18" s="380"/>
      <c r="H18" s="293"/>
      <c r="I18" s="380"/>
      <c r="J18" s="380"/>
      <c r="K18" s="292"/>
      <c r="L18" s="294"/>
      <c r="M18" s="380"/>
      <c r="N18" s="428"/>
      <c r="O18" s="410"/>
      <c r="P18" s="348"/>
      <c r="Q18" s="348"/>
      <c r="R18" s="410"/>
      <c r="S18" s="410"/>
      <c r="T18" s="410"/>
    </row>
    <row r="19" spans="2:20" s="439" customFormat="1" x14ac:dyDescent="0.25">
      <c r="B19" s="410"/>
      <c r="C19" s="410"/>
      <c r="D19" s="410"/>
      <c r="E19" s="415"/>
      <c r="F19" s="410"/>
      <c r="G19" s="380"/>
      <c r="H19" s="293"/>
      <c r="I19" s="380"/>
      <c r="J19" s="380"/>
      <c r="K19" s="292"/>
      <c r="L19" s="294"/>
      <c r="M19" s="380"/>
      <c r="N19" s="428"/>
      <c r="O19" s="410"/>
      <c r="P19" s="348"/>
      <c r="Q19" s="348"/>
      <c r="R19" s="410"/>
      <c r="S19" s="410"/>
      <c r="T19" s="410"/>
    </row>
    <row r="20" spans="2:20" s="439" customFormat="1" x14ac:dyDescent="0.25">
      <c r="B20" s="410"/>
      <c r="C20" s="410"/>
      <c r="D20" s="410"/>
      <c r="E20" s="415"/>
      <c r="F20" s="410"/>
      <c r="G20" s="380"/>
      <c r="H20" s="293"/>
      <c r="I20" s="380"/>
      <c r="J20" s="380"/>
      <c r="K20" s="292"/>
      <c r="L20" s="294"/>
      <c r="M20" s="380"/>
      <c r="N20" s="428"/>
      <c r="O20" s="410"/>
      <c r="P20" s="348"/>
      <c r="Q20" s="348"/>
      <c r="R20" s="410"/>
      <c r="S20" s="410"/>
      <c r="T20" s="410"/>
    </row>
    <row r="21" spans="2:20" s="439" customFormat="1" x14ac:dyDescent="0.25">
      <c r="B21" s="410"/>
      <c r="C21" s="410"/>
      <c r="D21" s="410"/>
      <c r="E21" s="415"/>
      <c r="F21" s="410" t="s">
        <v>352</v>
      </c>
      <c r="G21" s="380"/>
      <c r="H21" s="293"/>
      <c r="I21" s="380"/>
      <c r="J21" s="380"/>
      <c r="K21" s="292"/>
      <c r="L21" s="294"/>
      <c r="M21" s="380"/>
      <c r="N21" s="428"/>
      <c r="O21" s="410"/>
      <c r="P21" s="348"/>
      <c r="Q21" s="348"/>
      <c r="R21" s="410"/>
      <c r="S21" s="410"/>
      <c r="T21" s="410"/>
    </row>
    <row r="22" spans="2:20" s="439" customFormat="1" x14ac:dyDescent="0.25">
      <c r="B22" s="410"/>
      <c r="C22" s="410"/>
      <c r="D22" s="410"/>
      <c r="E22" s="415"/>
      <c r="F22" s="410"/>
      <c r="G22" s="380"/>
      <c r="H22" s="293"/>
      <c r="I22" s="380"/>
      <c r="J22" s="380"/>
      <c r="K22" s="292"/>
      <c r="L22" s="294"/>
      <c r="M22" s="380"/>
      <c r="N22" s="428"/>
      <c r="O22" s="410"/>
      <c r="P22" s="348"/>
      <c r="Q22" s="348"/>
      <c r="R22" s="410"/>
      <c r="S22" s="410"/>
      <c r="T22" s="410"/>
    </row>
    <row r="23" spans="2:20" s="439" customFormat="1" x14ac:dyDescent="0.25">
      <c r="B23" s="410"/>
      <c r="C23" s="410"/>
      <c r="D23" s="410"/>
      <c r="E23" s="415"/>
      <c r="F23" s="410"/>
      <c r="G23" s="380"/>
      <c r="H23" s="293"/>
      <c r="I23" s="380"/>
      <c r="J23" s="380"/>
      <c r="K23" s="292"/>
      <c r="L23" s="294"/>
      <c r="M23" s="380"/>
      <c r="N23" s="428"/>
      <c r="O23" s="410"/>
      <c r="P23" s="348"/>
      <c r="Q23" s="348"/>
      <c r="R23" s="410"/>
      <c r="S23" s="410"/>
      <c r="T23" s="410"/>
    </row>
    <row r="24" spans="2:20" s="439" customFormat="1" x14ac:dyDescent="0.25">
      <c r="B24" s="410"/>
      <c r="C24" s="410"/>
      <c r="D24" s="410"/>
      <c r="E24" s="415"/>
      <c r="F24" s="410"/>
      <c r="G24" s="380"/>
      <c r="H24" s="293"/>
      <c r="I24" s="380"/>
      <c r="J24" s="380"/>
      <c r="K24" s="292"/>
      <c r="L24" s="294"/>
      <c r="M24" s="380"/>
      <c r="N24" s="428"/>
      <c r="O24" s="410"/>
      <c r="P24" s="348"/>
      <c r="Q24" s="348"/>
      <c r="R24" s="410"/>
      <c r="S24" s="410"/>
      <c r="T24" s="410"/>
    </row>
    <row r="25" spans="2:20" s="439" customFormat="1" x14ac:dyDescent="0.25">
      <c r="B25" s="397"/>
      <c r="C25" s="397"/>
      <c r="D25" s="397"/>
      <c r="E25" s="430"/>
      <c r="F25" s="397"/>
      <c r="G25" s="382"/>
      <c r="H25" s="386"/>
      <c r="I25" s="382"/>
      <c r="J25" s="382"/>
      <c r="K25" s="383"/>
      <c r="L25" s="395"/>
      <c r="M25" s="382"/>
      <c r="N25" s="429"/>
      <c r="O25" s="397"/>
      <c r="P25" s="433"/>
      <c r="Q25" s="433"/>
      <c r="R25" s="397"/>
      <c r="S25" s="397"/>
      <c r="T25" s="397"/>
    </row>
    <row r="26" spans="2:20" s="439" customFormat="1" x14ac:dyDescent="0.25">
      <c r="B26" s="410"/>
      <c r="C26" s="410"/>
      <c r="D26" s="410"/>
      <c r="E26" s="415"/>
      <c r="F26" s="410"/>
      <c r="G26" s="380"/>
      <c r="H26" s="293"/>
      <c r="I26" s="380"/>
      <c r="J26" s="380"/>
      <c r="K26" s="292"/>
      <c r="L26" s="294"/>
      <c r="M26" s="380"/>
      <c r="N26" s="428"/>
      <c r="O26" s="410"/>
      <c r="P26" s="348"/>
      <c r="Q26" s="348"/>
      <c r="R26" s="410"/>
      <c r="S26" s="410"/>
      <c r="T26" s="410"/>
    </row>
    <row r="27" spans="2:20" x14ac:dyDescent="0.25">
      <c r="B27" s="28" t="s">
        <v>70</v>
      </c>
      <c r="C27" s="479">
        <f>COUNTA(Tabla21[R.F.C.])</f>
        <v>0</v>
      </c>
      <c r="D27" s="199"/>
      <c r="E27" s="141"/>
      <c r="F27" s="199"/>
      <c r="G27" s="199"/>
      <c r="H27" s="199"/>
      <c r="I27" s="199"/>
      <c r="J27" s="199"/>
      <c r="K27" s="199"/>
      <c r="L27" s="199"/>
      <c r="M27" s="199"/>
      <c r="N27" s="199"/>
      <c r="O27" s="201" t="s">
        <v>261</v>
      </c>
      <c r="Q27" s="199"/>
      <c r="R27" s="492">
        <f>SUM(Tabla21[[Monto de Remuneraciones Mensuales ]])</f>
        <v>0</v>
      </c>
      <c r="S27" s="199"/>
      <c r="T27" s="226"/>
    </row>
    <row r="28" spans="2:20" x14ac:dyDescent="0.25">
      <c r="B28" s="227"/>
      <c r="C28" s="168"/>
      <c r="D28" s="168"/>
      <c r="E28" s="22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229"/>
    </row>
    <row r="29" spans="2:20" x14ac:dyDescent="0.25">
      <c r="B29" s="227"/>
      <c r="C29" s="168"/>
      <c r="D29" s="168"/>
      <c r="E29" s="22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29" t="s">
        <v>262</v>
      </c>
      <c r="S29" s="168"/>
      <c r="T29" s="492">
        <f>SUM(Tabla21[Diferencia
(R-S)])</f>
        <v>0</v>
      </c>
    </row>
    <row r="30" spans="2:20" x14ac:dyDescent="0.25">
      <c r="B30" s="230"/>
      <c r="C30" s="231"/>
      <c r="D30" s="232"/>
      <c r="E30" s="233"/>
      <c r="F30" s="234"/>
      <c r="G30" s="232"/>
      <c r="H30" s="232"/>
      <c r="I30" s="235"/>
      <c r="J30" s="235"/>
      <c r="K30" s="235"/>
      <c r="L30" s="235"/>
      <c r="M30" s="235"/>
      <c r="N30" s="235"/>
      <c r="O30" s="235"/>
      <c r="P30" s="235"/>
      <c r="Q30" s="235"/>
      <c r="R30" s="235"/>
      <c r="S30" s="235"/>
      <c r="T30" s="236"/>
    </row>
    <row r="31" spans="2:20" x14ac:dyDescent="0.25">
      <c r="B31" s="237" t="s">
        <v>155</v>
      </c>
      <c r="E31" s="99"/>
    </row>
    <row r="33" spans="2:15" x14ac:dyDescent="0.25">
      <c r="B33" s="303"/>
      <c r="C33" s="304"/>
      <c r="D33" s="305"/>
    </row>
    <row r="34" spans="2:15" x14ac:dyDescent="0.25">
      <c r="B34" s="503" t="str">
        <f>'F) 2'!B26:D26</f>
        <v>Héctor Alejandro González López</v>
      </c>
      <c r="C34" s="504"/>
      <c r="D34" s="505"/>
    </row>
    <row r="35" spans="2:15" x14ac:dyDescent="0.25">
      <c r="B35" s="506" t="s">
        <v>37</v>
      </c>
      <c r="C35" s="507"/>
      <c r="D35" s="508"/>
    </row>
    <row r="36" spans="2:15" x14ac:dyDescent="0.25">
      <c r="B36" s="295"/>
      <c r="C36" s="296"/>
      <c r="D36" s="297"/>
    </row>
    <row r="37" spans="2:15" x14ac:dyDescent="0.25">
      <c r="B37" s="503" t="str">
        <f>'F) 2'!B29:D29</f>
        <v>Unidad de Enlace PEF / CONAC</v>
      </c>
      <c r="C37" s="504"/>
      <c r="D37" s="505"/>
    </row>
    <row r="38" spans="2:15" x14ac:dyDescent="0.25">
      <c r="B38" s="506" t="s">
        <v>38</v>
      </c>
      <c r="C38" s="507"/>
      <c r="D38" s="508"/>
    </row>
    <row r="39" spans="2:15" x14ac:dyDescent="0.25">
      <c r="B39" s="295"/>
      <c r="C39" s="296"/>
      <c r="D39" s="297"/>
    </row>
    <row r="40" spans="2:15" x14ac:dyDescent="0.25">
      <c r="B40" s="503"/>
      <c r="C40" s="504"/>
      <c r="D40" s="505"/>
      <c r="O40" s="27" t="s">
        <v>344</v>
      </c>
    </row>
    <row r="41" spans="2:15" x14ac:dyDescent="0.25">
      <c r="B41" s="506" t="s">
        <v>39</v>
      </c>
      <c r="C41" s="507"/>
      <c r="D41" s="508"/>
    </row>
    <row r="42" spans="2:15" x14ac:dyDescent="0.25">
      <c r="B42" s="295"/>
      <c r="C42" s="296"/>
      <c r="D42" s="297"/>
    </row>
    <row r="43" spans="2:15" x14ac:dyDescent="0.25">
      <c r="B43" s="509" t="str">
        <f>'F) 2'!B35:D35</f>
        <v>Guadalupe, Zac. 7/oct/2021</v>
      </c>
      <c r="C43" s="524"/>
      <c r="D43" s="525"/>
    </row>
    <row r="44" spans="2:15" x14ac:dyDescent="0.25">
      <c r="B44" s="506" t="s">
        <v>353</v>
      </c>
      <c r="C44" s="507"/>
      <c r="D44" s="508"/>
    </row>
    <row r="45" spans="2:15" x14ac:dyDescent="0.25">
      <c r="B45" s="298"/>
      <c r="C45" s="299"/>
      <c r="D45" s="300"/>
    </row>
  </sheetData>
  <sheetProtection algorithmName="SHA-512" hashValue="041t0OqXl4OVar29blssAiek68UdMtEE5kSmZ5YHvhLG4Y262VL1nt14NC22UKx/R/s+AvR6oLmag3d0/iKI5A==" saltValue="3e5SIQXg644xmozKPzYhMw==" spinCount="100000" sheet="1" insertRows="0" deleteRows="0" autoFilter="0"/>
  <mergeCells count="23">
    <mergeCell ref="B41:D41"/>
    <mergeCell ref="B43:D43"/>
    <mergeCell ref="B44:D44"/>
    <mergeCell ref="B34:D34"/>
    <mergeCell ref="B35:D35"/>
    <mergeCell ref="B37:D37"/>
    <mergeCell ref="B38:D38"/>
    <mergeCell ref="B40:D40"/>
    <mergeCell ref="R8:S8"/>
    <mergeCell ref="T12:T13"/>
    <mergeCell ref="F11:L11"/>
    <mergeCell ref="B12:B13"/>
    <mergeCell ref="C12:C13"/>
    <mergeCell ref="D12:D13"/>
    <mergeCell ref="E12:E13"/>
    <mergeCell ref="F12:F13"/>
    <mergeCell ref="G12:M12"/>
    <mergeCell ref="N12:N13"/>
    <mergeCell ref="O12:O13"/>
    <mergeCell ref="P12:Q12"/>
    <mergeCell ref="R12:R13"/>
    <mergeCell ref="S12:S13"/>
    <mergeCell ref="B9:M9"/>
  </mergeCells>
  <dataValidations disablePrompts="1" count="1">
    <dataValidation allowBlank="1" showInputMessage="1" showErrorMessage="1" sqref="B9:M9" xr:uid="{00000000-0002-0000-1000-000000000000}"/>
  </dataValidations>
  <printOptions horizontalCentered="1"/>
  <pageMargins left="1.0236220472440944" right="0.62992125984251968" top="0.74803149606299213" bottom="0.74803149606299213" header="0.31496062992125984" footer="0.31496062992125984"/>
  <pageSetup paperSize="5" scale="57" orientation="landscape" r:id="rId1"/>
  <headerFooter>
    <oddFooter xml:space="preserve">&amp;L
</oddFooter>
  </headerFooter>
  <drawing r:id="rId2"/>
  <legacyDrawingHF r:id="rId3"/>
  <tableParts count="1">
    <tablePart r:id="rId4"/>
  </tablePart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theme="5" tint="-0.249977111117893"/>
    <pageSetUpPr fitToPage="1"/>
  </sheetPr>
  <dimension ref="B7:P34"/>
  <sheetViews>
    <sheetView showGridLines="0" zoomScale="85" zoomScaleNormal="85" workbookViewId="0">
      <pane ySplit="12" topLeftCell="A13" activePane="bottomLeft" state="frozen"/>
      <selection activeCell="G34" sqref="G34"/>
      <selection pane="bottomLeft" activeCell="G9" sqref="G9:H9"/>
    </sheetView>
  </sheetViews>
  <sheetFormatPr baseColWidth="10" defaultRowHeight="15" x14ac:dyDescent="0.25"/>
  <cols>
    <col min="1" max="1" width="3.5703125" customWidth="1"/>
    <col min="2" max="2" width="22.140625" customWidth="1"/>
    <col min="3" max="3" width="38.140625" customWidth="1"/>
    <col min="4" max="4" width="17.140625" customWidth="1"/>
    <col min="5" max="5" width="18.28515625" customWidth="1"/>
    <col min="6" max="6" width="23.140625" customWidth="1"/>
    <col min="7" max="7" width="42.42578125" bestFit="1" customWidth="1"/>
    <col min="8" max="8" width="13.5703125" customWidth="1"/>
  </cols>
  <sheetData>
    <row r="7" spans="2:16" ht="19.5" customHeight="1" x14ac:dyDescent="0.25">
      <c r="B7" s="79" t="s">
        <v>263</v>
      </c>
    </row>
    <row r="8" spans="2:16" ht="9" customHeight="1" x14ac:dyDescent="0.3">
      <c r="B8" s="282"/>
      <c r="C8" s="282"/>
      <c r="D8" s="282"/>
      <c r="E8" s="282"/>
      <c r="F8" s="282"/>
      <c r="G8" s="282"/>
      <c r="H8" s="282"/>
      <c r="I8" s="282"/>
      <c r="J8" s="282"/>
      <c r="K8" s="282"/>
      <c r="L8" s="282"/>
      <c r="M8" s="282"/>
      <c r="N8" s="282"/>
      <c r="O8" s="282"/>
      <c r="P8" s="282"/>
    </row>
    <row r="9" spans="2:16" ht="33.75" customHeight="1" x14ac:dyDescent="0.25">
      <c r="B9" s="595" t="str">
        <f>'Caratula Resumen'!E17</f>
        <v>Fondo de Aportaciones para la Educación Tecnológica y de Adultos/Colegio Nacional de Educación Profesional Técnica (FAETA/CONALEP)</v>
      </c>
      <c r="C9" s="596"/>
      <c r="D9" s="596"/>
      <c r="E9" s="597"/>
      <c r="F9" s="286" t="str">
        <f>'Caratula Resumen'!E16</f>
        <v xml:space="preserve"> ZACATECAS </v>
      </c>
      <c r="G9" s="594" t="s">
        <v>351</v>
      </c>
      <c r="H9" s="594"/>
    </row>
    <row r="10" spans="2:16" x14ac:dyDescent="0.25">
      <c r="B10" s="242" t="s">
        <v>264</v>
      </c>
      <c r="C10" s="239"/>
      <c r="D10" s="240"/>
      <c r="E10" s="240"/>
      <c r="F10" s="240"/>
      <c r="G10" s="240"/>
      <c r="H10" s="241"/>
    </row>
    <row r="11" spans="2:16" x14ac:dyDescent="0.25">
      <c r="B11" s="243" t="s">
        <v>265</v>
      </c>
      <c r="C11" s="89"/>
      <c r="D11" s="93"/>
      <c r="E11" s="93"/>
      <c r="F11" s="93"/>
      <c r="G11" s="93"/>
      <c r="H11" s="244"/>
    </row>
    <row r="12" spans="2:16" ht="30" x14ac:dyDescent="0.25">
      <c r="B12" s="245" t="s">
        <v>266</v>
      </c>
      <c r="C12" s="245" t="s">
        <v>267</v>
      </c>
      <c r="D12" s="246" t="s">
        <v>268</v>
      </c>
      <c r="E12" s="245" t="s">
        <v>89</v>
      </c>
      <c r="F12" s="245" t="s">
        <v>43</v>
      </c>
      <c r="G12" s="245" t="s">
        <v>44</v>
      </c>
      <c r="H12" s="245" t="s">
        <v>269</v>
      </c>
    </row>
    <row r="13" spans="2:16" s="391" customFormat="1" x14ac:dyDescent="0.25">
      <c r="B13" s="436" t="s">
        <v>1334</v>
      </c>
      <c r="C13" s="436" t="s">
        <v>1335</v>
      </c>
      <c r="D13" s="436" t="s">
        <v>1114</v>
      </c>
      <c r="E13" s="627" t="s">
        <v>1111</v>
      </c>
      <c r="F13" s="627" t="s">
        <v>1112</v>
      </c>
      <c r="G13" s="436" t="s">
        <v>1113</v>
      </c>
      <c r="H13" s="436" t="s">
        <v>1336</v>
      </c>
    </row>
    <row r="14" spans="2:16" s="391" customFormat="1" x14ac:dyDescent="0.25">
      <c r="B14" s="436" t="s">
        <v>1334</v>
      </c>
      <c r="C14" s="437" t="s">
        <v>1337</v>
      </c>
      <c r="D14" s="438" t="s">
        <v>1033</v>
      </c>
      <c r="E14" s="628" t="s">
        <v>901</v>
      </c>
      <c r="F14" s="628" t="s">
        <v>902</v>
      </c>
      <c r="G14" s="438" t="s">
        <v>903</v>
      </c>
      <c r="H14" s="438" t="s">
        <v>1336</v>
      </c>
    </row>
    <row r="15" spans="2:16" s="391" customFormat="1" x14ac:dyDescent="0.25">
      <c r="B15" s="436" t="s">
        <v>1334</v>
      </c>
      <c r="C15" s="437" t="s">
        <v>1338</v>
      </c>
      <c r="D15" s="438" t="s">
        <v>973</v>
      </c>
      <c r="E15" s="628" t="s">
        <v>898</v>
      </c>
      <c r="F15" s="628" t="s">
        <v>899</v>
      </c>
      <c r="G15" s="438" t="s">
        <v>900</v>
      </c>
      <c r="H15" s="438" t="s">
        <v>1336</v>
      </c>
    </row>
    <row r="16" spans="2:16" s="391" customFormat="1" x14ac:dyDescent="0.25">
      <c r="B16" s="436" t="s">
        <v>1334</v>
      </c>
      <c r="C16" s="437" t="s">
        <v>1339</v>
      </c>
      <c r="D16" s="438" t="s">
        <v>925</v>
      </c>
      <c r="E16" s="628" t="s">
        <v>420</v>
      </c>
      <c r="F16" s="628" t="s">
        <v>421</v>
      </c>
      <c r="G16" s="438" t="s">
        <v>422</v>
      </c>
      <c r="H16" s="438" t="s">
        <v>1340</v>
      </c>
    </row>
    <row r="17" spans="2:8" s="77" customFormat="1" x14ac:dyDescent="0.25">
      <c r="B17" s="254"/>
      <c r="C17" s="252"/>
      <c r="D17" s="252"/>
      <c r="E17" s="252"/>
      <c r="F17" s="252"/>
      <c r="G17" s="252"/>
      <c r="H17" s="277"/>
    </row>
    <row r="18" spans="2:8" x14ac:dyDescent="0.25">
      <c r="B18" s="279" t="s">
        <v>1341</v>
      </c>
      <c r="C18" s="280"/>
      <c r="D18" s="280"/>
      <c r="E18" s="280"/>
      <c r="F18" s="1"/>
      <c r="G18" s="1"/>
      <c r="H18" s="48"/>
    </row>
    <row r="19" spans="2:8" x14ac:dyDescent="0.25">
      <c r="B19" s="47" t="s">
        <v>270</v>
      </c>
      <c r="C19" s="1"/>
      <c r="D19" s="1"/>
      <c r="E19" s="1"/>
      <c r="F19" s="1"/>
      <c r="G19" s="1"/>
      <c r="H19" s="48"/>
    </row>
    <row r="20" spans="2:8" x14ac:dyDescent="0.25">
      <c r="B20" s="89" t="s">
        <v>271</v>
      </c>
      <c r="C20" s="93"/>
      <c r="D20" s="93"/>
      <c r="E20" s="93"/>
      <c r="F20" s="93"/>
      <c r="G20" s="93"/>
      <c r="H20" s="244"/>
    </row>
    <row r="22" spans="2:8" x14ac:dyDescent="0.25">
      <c r="B22" s="303"/>
      <c r="C22" s="304"/>
      <c r="D22" s="305"/>
    </row>
    <row r="23" spans="2:8" x14ac:dyDescent="0.25">
      <c r="B23" s="503" t="str">
        <f>'G)'!B34:D34</f>
        <v>Héctor Alejandro González López</v>
      </c>
      <c r="C23" s="504"/>
      <c r="D23" s="505"/>
    </row>
    <row r="24" spans="2:8" x14ac:dyDescent="0.25">
      <c r="B24" s="506" t="s">
        <v>37</v>
      </c>
      <c r="C24" s="507"/>
      <c r="D24" s="508"/>
    </row>
    <row r="25" spans="2:8" x14ac:dyDescent="0.25">
      <c r="B25" s="295"/>
      <c r="C25" s="296"/>
      <c r="D25" s="297"/>
    </row>
    <row r="26" spans="2:8" x14ac:dyDescent="0.25">
      <c r="B26" s="503" t="str">
        <f>'G)'!B37:D37</f>
        <v>Unidad de Enlace PEF / CONAC</v>
      </c>
      <c r="C26" s="504"/>
      <c r="D26" s="505"/>
    </row>
    <row r="27" spans="2:8" x14ac:dyDescent="0.25">
      <c r="B27" s="506" t="s">
        <v>38</v>
      </c>
      <c r="C27" s="507"/>
      <c r="D27" s="508"/>
    </row>
    <row r="28" spans="2:8" x14ac:dyDescent="0.25">
      <c r="B28" s="295"/>
      <c r="C28" s="296"/>
      <c r="D28" s="297"/>
    </row>
    <row r="29" spans="2:8" x14ac:dyDescent="0.25">
      <c r="B29" s="503"/>
      <c r="C29" s="504"/>
      <c r="D29" s="505"/>
    </row>
    <row r="30" spans="2:8" x14ac:dyDescent="0.25">
      <c r="B30" s="506" t="s">
        <v>39</v>
      </c>
      <c r="C30" s="507"/>
      <c r="D30" s="508"/>
    </row>
    <row r="31" spans="2:8" x14ac:dyDescent="0.25">
      <c r="B31" s="295"/>
      <c r="C31" s="296"/>
      <c r="D31" s="297"/>
    </row>
    <row r="32" spans="2:8" x14ac:dyDescent="0.25">
      <c r="B32" s="509" t="str">
        <f>'G)'!B43:D43</f>
        <v>Guadalupe, Zac. 7/oct/2021</v>
      </c>
      <c r="C32" s="524"/>
      <c r="D32" s="525"/>
    </row>
    <row r="33" spans="2:4" x14ac:dyDescent="0.25">
      <c r="B33" s="506" t="s">
        <v>353</v>
      </c>
      <c r="C33" s="507"/>
      <c r="D33" s="508"/>
    </row>
    <row r="34" spans="2:4" x14ac:dyDescent="0.25">
      <c r="B34" s="298"/>
      <c r="C34" s="299"/>
      <c r="D34" s="300"/>
    </row>
  </sheetData>
  <sheetProtection insertRows="0" deleteRows="0" autoFilter="0"/>
  <mergeCells count="10">
    <mergeCell ref="G9:H9"/>
    <mergeCell ref="B9:E9"/>
    <mergeCell ref="B32:D32"/>
    <mergeCell ref="B33:D33"/>
    <mergeCell ref="B23:D23"/>
    <mergeCell ref="B24:D24"/>
    <mergeCell ref="B26:D26"/>
    <mergeCell ref="B27:D27"/>
    <mergeCell ref="B29:D29"/>
    <mergeCell ref="B30:D30"/>
  </mergeCells>
  <printOptions horizontalCentered="1"/>
  <pageMargins left="1.0236220472440944" right="0.62992125984251968" top="0.74803149606299213" bottom="0.74803149606299213" header="0.31496062992125984" footer="0.31496062992125984"/>
  <pageSetup paperSize="5" scale="88" orientation="landscape" r:id="rId1"/>
  <headerFooter>
    <oddFooter xml:space="preserve">&amp;L
</oddFoot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Hoja19"/>
  <dimension ref="B4:H42"/>
  <sheetViews>
    <sheetView zoomScaleNormal="100" workbookViewId="0">
      <selection activeCell="A32" sqref="A32"/>
    </sheetView>
  </sheetViews>
  <sheetFormatPr baseColWidth="10" defaultRowHeight="15" x14ac:dyDescent="0.25"/>
  <cols>
    <col min="2" max="2" width="20.5703125" customWidth="1"/>
    <col min="8" max="8" width="26.140625" bestFit="1" customWidth="1"/>
  </cols>
  <sheetData>
    <row r="4" spans="2:8" x14ac:dyDescent="0.25">
      <c r="B4" s="248" t="s">
        <v>272</v>
      </c>
    </row>
    <row r="5" spans="2:8" x14ac:dyDescent="0.25">
      <c r="B5" t="s">
        <v>273</v>
      </c>
    </row>
    <row r="6" spans="2:8" x14ac:dyDescent="0.25">
      <c r="B6" t="s">
        <v>274</v>
      </c>
    </row>
    <row r="10" spans="2:8" x14ac:dyDescent="0.25">
      <c r="H10" s="248" t="s">
        <v>275</v>
      </c>
    </row>
    <row r="11" spans="2:8" x14ac:dyDescent="0.25">
      <c r="B11" s="248" t="s">
        <v>276</v>
      </c>
      <c r="H11" t="s">
        <v>277</v>
      </c>
    </row>
    <row r="12" spans="2:8" x14ac:dyDescent="0.25">
      <c r="B12" t="s">
        <v>329</v>
      </c>
      <c r="H12" t="s">
        <v>278</v>
      </c>
    </row>
    <row r="13" spans="2:8" x14ac:dyDescent="0.25">
      <c r="B13" t="s">
        <v>330</v>
      </c>
      <c r="H13" t="s">
        <v>279</v>
      </c>
    </row>
    <row r="14" spans="2:8" x14ac:dyDescent="0.25">
      <c r="B14" t="s">
        <v>331</v>
      </c>
      <c r="H14" t="s">
        <v>280</v>
      </c>
    </row>
    <row r="15" spans="2:8" x14ac:dyDescent="0.25">
      <c r="B15" t="s">
        <v>332</v>
      </c>
      <c r="H15" t="s">
        <v>281</v>
      </c>
    </row>
    <row r="16" spans="2:8" x14ac:dyDescent="0.25">
      <c r="D16" s="248" t="s">
        <v>282</v>
      </c>
      <c r="H16" t="s">
        <v>283</v>
      </c>
    </row>
    <row r="17" spans="4:8" x14ac:dyDescent="0.25">
      <c r="D17">
        <v>2013</v>
      </c>
      <c r="H17" t="s">
        <v>284</v>
      </c>
    </row>
    <row r="18" spans="4:8" x14ac:dyDescent="0.25">
      <c r="D18">
        <v>2014</v>
      </c>
      <c r="H18" t="s">
        <v>285</v>
      </c>
    </row>
    <row r="19" spans="4:8" x14ac:dyDescent="0.25">
      <c r="D19">
        <v>2015</v>
      </c>
      <c r="H19" t="s">
        <v>286</v>
      </c>
    </row>
    <row r="20" spans="4:8" x14ac:dyDescent="0.25">
      <c r="D20">
        <v>2016</v>
      </c>
      <c r="H20" t="s">
        <v>287</v>
      </c>
    </row>
    <row r="21" spans="4:8" x14ac:dyDescent="0.25">
      <c r="D21">
        <v>2017</v>
      </c>
      <c r="H21" t="s">
        <v>288</v>
      </c>
    </row>
    <row r="22" spans="4:8" x14ac:dyDescent="0.25">
      <c r="D22">
        <v>2018</v>
      </c>
      <c r="H22" t="s">
        <v>289</v>
      </c>
    </row>
    <row r="23" spans="4:8" x14ac:dyDescent="0.25">
      <c r="H23" t="s">
        <v>290</v>
      </c>
    </row>
    <row r="24" spans="4:8" x14ac:dyDescent="0.25">
      <c r="H24" t="s">
        <v>291</v>
      </c>
    </row>
    <row r="25" spans="4:8" x14ac:dyDescent="0.25">
      <c r="H25" t="s">
        <v>292</v>
      </c>
    </row>
    <row r="26" spans="4:8" x14ac:dyDescent="0.25">
      <c r="H26" t="s">
        <v>293</v>
      </c>
    </row>
    <row r="27" spans="4:8" x14ac:dyDescent="0.25">
      <c r="H27" t="s">
        <v>294</v>
      </c>
    </row>
    <row r="28" spans="4:8" x14ac:dyDescent="0.25">
      <c r="H28" t="s">
        <v>295</v>
      </c>
    </row>
    <row r="29" spans="4:8" x14ac:dyDescent="0.25">
      <c r="H29" t="s">
        <v>296</v>
      </c>
    </row>
    <row r="30" spans="4:8" x14ac:dyDescent="0.25">
      <c r="H30" t="s">
        <v>297</v>
      </c>
    </row>
    <row r="31" spans="4:8" x14ac:dyDescent="0.25">
      <c r="H31" t="s">
        <v>298</v>
      </c>
    </row>
    <row r="32" spans="4:8" x14ac:dyDescent="0.25">
      <c r="H32" t="s">
        <v>299</v>
      </c>
    </row>
    <row r="33" spans="8:8" x14ac:dyDescent="0.25">
      <c r="H33" t="s">
        <v>300</v>
      </c>
    </row>
    <row r="34" spans="8:8" x14ac:dyDescent="0.25">
      <c r="H34" t="s">
        <v>301</v>
      </c>
    </row>
    <row r="35" spans="8:8" x14ac:dyDescent="0.25">
      <c r="H35" t="s">
        <v>302</v>
      </c>
    </row>
    <row r="36" spans="8:8" x14ac:dyDescent="0.25">
      <c r="H36" t="s">
        <v>303</v>
      </c>
    </row>
    <row r="37" spans="8:8" x14ac:dyDescent="0.25">
      <c r="H37" t="s">
        <v>304</v>
      </c>
    </row>
    <row r="38" spans="8:8" x14ac:dyDescent="0.25">
      <c r="H38" t="s">
        <v>305</v>
      </c>
    </row>
    <row r="39" spans="8:8" x14ac:dyDescent="0.25">
      <c r="H39" t="s">
        <v>306</v>
      </c>
    </row>
    <row r="40" spans="8:8" x14ac:dyDescent="0.25">
      <c r="H40" t="s">
        <v>307</v>
      </c>
    </row>
    <row r="41" spans="8:8" x14ac:dyDescent="0.25">
      <c r="H41" t="s">
        <v>308</v>
      </c>
    </row>
    <row r="42" spans="8:8" x14ac:dyDescent="0.25">
      <c r="H42" t="s">
        <v>309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B6:Y38"/>
  <sheetViews>
    <sheetView showGridLines="0" tabSelected="1" zoomScale="70" zoomScaleNormal="70" zoomScalePageLayoutView="55" workbookViewId="0">
      <pane xSplit="1" ySplit="12" topLeftCell="B13" activePane="bottomRight" state="frozen"/>
      <selection pane="topRight" activeCell="B1" sqref="B1"/>
      <selection pane="bottomLeft" activeCell="A13" sqref="A13"/>
      <selection pane="bottomRight" activeCell="C15" sqref="C15:D18"/>
    </sheetView>
  </sheetViews>
  <sheetFormatPr baseColWidth="10" defaultColWidth="3.5703125" defaultRowHeight="15" x14ac:dyDescent="0.25"/>
  <cols>
    <col min="1" max="1" width="1.28515625" style="27" customWidth="1"/>
    <col min="2" max="2" width="16.5703125" style="27" customWidth="1"/>
    <col min="3" max="3" width="18.140625" style="27" bestFit="1" customWidth="1"/>
    <col min="4" max="4" width="23.7109375" style="27" bestFit="1" customWidth="1"/>
    <col min="5" max="5" width="44.7109375" style="27" customWidth="1"/>
    <col min="6" max="6" width="33.42578125" style="27" bestFit="1" customWidth="1"/>
    <col min="7" max="7" width="12.140625" style="27" bestFit="1" customWidth="1"/>
    <col min="8" max="8" width="9.5703125" style="27" customWidth="1"/>
    <col min="9" max="10" width="7.7109375" style="27" customWidth="1"/>
    <col min="11" max="11" width="9.7109375" style="27" customWidth="1"/>
    <col min="12" max="12" width="8.5703125" style="27" customWidth="1"/>
    <col min="13" max="13" width="11.5703125" style="27" customWidth="1"/>
    <col min="14" max="15" width="13.140625" style="27" bestFit="1" customWidth="1"/>
    <col min="16" max="16" width="19.140625" style="27" customWidth="1"/>
    <col min="17" max="17" width="18.85546875" style="27" customWidth="1"/>
    <col min="18" max="20" width="13.140625" style="27" bestFit="1" customWidth="1"/>
    <col min="21" max="21" width="44.85546875" style="27" customWidth="1"/>
    <col min="22" max="22" width="8.85546875" style="27" customWidth="1"/>
    <col min="23" max="23" width="30.5703125" style="27" customWidth="1"/>
    <col min="24" max="24" width="33.7109375" style="27" customWidth="1"/>
    <col min="25" max="25" width="15.28515625" style="27" customWidth="1"/>
    <col min="26" max="255" width="11.42578125" style="27" customWidth="1"/>
    <col min="256" max="16384" width="3.5703125" style="27"/>
  </cols>
  <sheetData>
    <row r="6" spans="2:25" s="11" customFormat="1" x14ac:dyDescent="0.25"/>
    <row r="7" spans="2:25" s="15" customFormat="1" ht="18.75" x14ac:dyDescent="0.3">
      <c r="B7" s="12" t="s">
        <v>40</v>
      </c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 t="str">
        <f>'Caratula Resumen'!E16</f>
        <v xml:space="preserve"> ZACATECAS </v>
      </c>
      <c r="Y7" s="14"/>
    </row>
    <row r="8" spans="2:25" s="15" customFormat="1" ht="18.75" x14ac:dyDescent="0.3">
      <c r="B8" s="518" t="str">
        <f>'Caratula Resumen'!E17</f>
        <v>Fondo de Aportaciones para la Educación Tecnológica y de Adultos/Colegio Nacional de Educación Profesional Técnica (FAETA/CONALEP)</v>
      </c>
      <c r="C8" s="519"/>
      <c r="D8" s="519"/>
      <c r="E8" s="519"/>
      <c r="F8" s="519"/>
      <c r="G8" s="519"/>
      <c r="H8" s="519"/>
      <c r="I8" s="519"/>
      <c r="J8" s="519"/>
      <c r="K8" s="519"/>
      <c r="L8" s="519"/>
      <c r="M8" s="519"/>
      <c r="N8" s="519"/>
      <c r="O8" s="519"/>
      <c r="P8" s="519"/>
      <c r="Q8" s="16"/>
      <c r="R8" s="16"/>
      <c r="S8" s="16"/>
      <c r="T8" s="16"/>
      <c r="U8" s="16"/>
      <c r="V8" s="16"/>
      <c r="W8" s="313"/>
      <c r="X8" s="16" t="s">
        <v>351</v>
      </c>
      <c r="Y8" s="17"/>
    </row>
    <row r="9" spans="2:25" s="11" customFormat="1" x14ac:dyDescent="0.25">
      <c r="B9" s="18"/>
      <c r="C9" s="19"/>
      <c r="D9" s="19"/>
      <c r="E9" s="19"/>
      <c r="F9" s="19"/>
      <c r="G9" s="19"/>
      <c r="H9" s="19"/>
      <c r="I9" s="19"/>
      <c r="J9" s="19"/>
      <c r="K9" s="19"/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19"/>
      <c r="X9" s="19"/>
      <c r="Y9" s="20"/>
    </row>
    <row r="10" spans="2:25" s="11" customFormat="1" ht="21" x14ac:dyDescent="0.35">
      <c r="B10" s="21"/>
      <c r="C10" s="22"/>
      <c r="D10" s="22"/>
      <c r="E10" s="22"/>
      <c r="F10" s="22"/>
      <c r="G10" s="22"/>
      <c r="H10" s="22"/>
      <c r="I10" s="22"/>
      <c r="J10" s="22"/>
      <c r="K10" s="21"/>
      <c r="L10" s="21"/>
    </row>
    <row r="11" spans="2:25" s="23" customFormat="1" ht="12.75" x14ac:dyDescent="0.2">
      <c r="B11" s="520" t="s">
        <v>41</v>
      </c>
      <c r="C11" s="520" t="s">
        <v>42</v>
      </c>
      <c r="D11" s="520" t="s">
        <v>43</v>
      </c>
      <c r="E11" s="520" t="s">
        <v>44</v>
      </c>
      <c r="F11" s="520" t="s">
        <v>45</v>
      </c>
      <c r="G11" s="522" t="s">
        <v>46</v>
      </c>
      <c r="H11" s="522"/>
      <c r="I11" s="522"/>
      <c r="J11" s="522"/>
      <c r="K11" s="522"/>
      <c r="L11" s="522"/>
      <c r="M11" s="522"/>
      <c r="N11" s="520" t="s">
        <v>47</v>
      </c>
      <c r="O11" s="520"/>
      <c r="P11" s="520" t="s">
        <v>48</v>
      </c>
      <c r="Q11" s="520" t="s">
        <v>49</v>
      </c>
      <c r="R11" s="520" t="s">
        <v>50</v>
      </c>
      <c r="S11" s="520" t="s">
        <v>51</v>
      </c>
      <c r="T11" s="520"/>
      <c r="U11" s="520" t="s">
        <v>52</v>
      </c>
      <c r="V11" s="520" t="s">
        <v>53</v>
      </c>
      <c r="W11" s="520" t="s">
        <v>54</v>
      </c>
      <c r="X11" s="520" t="s">
        <v>55</v>
      </c>
      <c r="Y11" s="520" t="s">
        <v>56</v>
      </c>
    </row>
    <row r="12" spans="2:25" s="23" customFormat="1" ht="38.25" x14ac:dyDescent="0.2">
      <c r="B12" s="520"/>
      <c r="C12" s="520"/>
      <c r="D12" s="520"/>
      <c r="E12" s="520"/>
      <c r="F12" s="520"/>
      <c r="G12" s="24" t="s">
        <v>57</v>
      </c>
      <c r="H12" s="24" t="s">
        <v>58</v>
      </c>
      <c r="I12" s="24" t="s">
        <v>59</v>
      </c>
      <c r="J12" s="24" t="s">
        <v>60</v>
      </c>
      <c r="K12" s="24" t="s">
        <v>61</v>
      </c>
      <c r="L12" s="25" t="s">
        <v>62</v>
      </c>
      <c r="M12" s="24" t="s">
        <v>63</v>
      </c>
      <c r="N12" s="24" t="s">
        <v>64</v>
      </c>
      <c r="O12" s="24" t="s">
        <v>65</v>
      </c>
      <c r="P12" s="520"/>
      <c r="Q12" s="520"/>
      <c r="R12" s="520"/>
      <c r="S12" s="24" t="s">
        <v>66</v>
      </c>
      <c r="T12" s="24" t="s">
        <v>67</v>
      </c>
      <c r="U12" s="520"/>
      <c r="V12" s="520"/>
      <c r="W12" s="520"/>
      <c r="X12" s="520"/>
      <c r="Y12" s="520"/>
    </row>
    <row r="13" spans="2:25" s="11" customFormat="1" x14ac:dyDescent="0.25"/>
    <row r="14" spans="2:25" ht="63.75" hidden="1" x14ac:dyDescent="0.25">
      <c r="B14" s="26" t="s">
        <v>41</v>
      </c>
      <c r="C14" s="26" t="s">
        <v>42</v>
      </c>
      <c r="D14" s="26" t="s">
        <v>43</v>
      </c>
      <c r="E14" s="26" t="s">
        <v>44</v>
      </c>
      <c r="F14" s="26" t="s">
        <v>45</v>
      </c>
      <c r="G14" s="24" t="s">
        <v>57</v>
      </c>
      <c r="H14" s="24" t="s">
        <v>58</v>
      </c>
      <c r="I14" s="24" t="s">
        <v>59</v>
      </c>
      <c r="J14" s="24" t="s">
        <v>60</v>
      </c>
      <c r="K14" s="24" t="s">
        <v>61</v>
      </c>
      <c r="L14" s="24" t="s">
        <v>62</v>
      </c>
      <c r="M14" s="24" t="s">
        <v>63</v>
      </c>
      <c r="N14" s="24" t="s">
        <v>68</v>
      </c>
      <c r="O14" s="24" t="s">
        <v>69</v>
      </c>
      <c r="P14" s="26" t="s">
        <v>48</v>
      </c>
      <c r="Q14" s="26" t="s">
        <v>49</v>
      </c>
      <c r="R14" s="26" t="s">
        <v>50</v>
      </c>
      <c r="S14" s="24" t="s">
        <v>66</v>
      </c>
      <c r="T14" s="24" t="s">
        <v>67</v>
      </c>
      <c r="U14" s="26" t="s">
        <v>52</v>
      </c>
      <c r="V14" s="26" t="s">
        <v>53</v>
      </c>
      <c r="W14" s="26" t="s">
        <v>54</v>
      </c>
      <c r="X14" s="26" t="s">
        <v>55</v>
      </c>
      <c r="Y14" s="26" t="s">
        <v>56</v>
      </c>
    </row>
    <row r="15" spans="2:25" s="439" customFormat="1" x14ac:dyDescent="0.25">
      <c r="B15" s="598" t="s">
        <v>357</v>
      </c>
      <c r="C15" s="632" t="s">
        <v>358</v>
      </c>
      <c r="D15" s="632" t="s">
        <v>359</v>
      </c>
      <c r="E15" s="598" t="s">
        <v>360</v>
      </c>
      <c r="F15" s="598" t="s">
        <v>361</v>
      </c>
      <c r="G15" s="598" t="s">
        <v>362</v>
      </c>
      <c r="H15" s="598" t="s">
        <v>363</v>
      </c>
      <c r="I15" s="598" t="s">
        <v>364</v>
      </c>
      <c r="J15" s="598" t="s">
        <v>365</v>
      </c>
      <c r="K15" s="598" t="s">
        <v>366</v>
      </c>
      <c r="L15" s="598" t="s">
        <v>367</v>
      </c>
      <c r="M15" s="598" t="s">
        <v>368</v>
      </c>
      <c r="N15" s="598" t="s">
        <v>369</v>
      </c>
      <c r="O15" s="598" t="s">
        <v>370</v>
      </c>
      <c r="P15" s="391">
        <v>42477.66</v>
      </c>
      <c r="Q15" s="391">
        <v>0</v>
      </c>
      <c r="R15" s="598" t="s">
        <v>371</v>
      </c>
      <c r="S15" s="598" t="s">
        <v>371</v>
      </c>
      <c r="T15" s="598" t="s">
        <v>372</v>
      </c>
      <c r="U15" s="598" t="s">
        <v>373</v>
      </c>
      <c r="V15" s="598" t="s">
        <v>374</v>
      </c>
      <c r="W15" s="598" t="s">
        <v>375</v>
      </c>
      <c r="X15" s="598" t="s">
        <v>376</v>
      </c>
      <c r="Y15" s="598" t="s">
        <v>377</v>
      </c>
    </row>
    <row r="16" spans="2:25" s="439" customFormat="1" x14ac:dyDescent="0.25">
      <c r="B16" s="598" t="s">
        <v>357</v>
      </c>
      <c r="C16" s="632" t="s">
        <v>378</v>
      </c>
      <c r="D16" s="632" t="s">
        <v>379</v>
      </c>
      <c r="E16" s="598" t="s">
        <v>380</v>
      </c>
      <c r="F16" s="598" t="s">
        <v>381</v>
      </c>
      <c r="G16" s="598" t="s">
        <v>362</v>
      </c>
      <c r="H16" s="598" t="s">
        <v>363</v>
      </c>
      <c r="I16" s="598" t="s">
        <v>364</v>
      </c>
      <c r="J16" s="598" t="s">
        <v>365</v>
      </c>
      <c r="K16" s="598" t="s">
        <v>382</v>
      </c>
      <c r="L16" s="598" t="s">
        <v>367</v>
      </c>
      <c r="M16" s="598" t="s">
        <v>383</v>
      </c>
      <c r="N16" s="598" t="s">
        <v>384</v>
      </c>
      <c r="O16" s="598" t="s">
        <v>385</v>
      </c>
      <c r="P16" s="391">
        <v>40126.74</v>
      </c>
      <c r="Q16" s="391">
        <v>40523.96</v>
      </c>
      <c r="R16" s="598" t="s">
        <v>371</v>
      </c>
      <c r="S16" s="598" t="s">
        <v>371</v>
      </c>
      <c r="T16" s="598" t="s">
        <v>372</v>
      </c>
      <c r="U16" s="598" t="s">
        <v>373</v>
      </c>
      <c r="V16" s="598" t="s">
        <v>374</v>
      </c>
      <c r="W16" s="598" t="s">
        <v>375</v>
      </c>
      <c r="X16" s="598" t="s">
        <v>376</v>
      </c>
      <c r="Y16" s="598" t="s">
        <v>386</v>
      </c>
    </row>
    <row r="17" spans="2:25" s="439" customFormat="1" x14ac:dyDescent="0.25">
      <c r="B17" s="598" t="s">
        <v>357</v>
      </c>
      <c r="C17" s="632" t="s">
        <v>387</v>
      </c>
      <c r="D17" s="632" t="s">
        <v>388</v>
      </c>
      <c r="E17" s="598" t="s">
        <v>389</v>
      </c>
      <c r="F17" s="598" t="s">
        <v>390</v>
      </c>
      <c r="G17" s="598" t="s">
        <v>362</v>
      </c>
      <c r="H17" s="598" t="s">
        <v>363</v>
      </c>
      <c r="I17" s="598" t="s">
        <v>364</v>
      </c>
      <c r="J17" s="598" t="s">
        <v>365</v>
      </c>
      <c r="K17" s="598" t="s">
        <v>382</v>
      </c>
      <c r="L17" s="598" t="s">
        <v>367</v>
      </c>
      <c r="M17" s="598" t="s">
        <v>391</v>
      </c>
      <c r="N17" s="598" t="s">
        <v>384</v>
      </c>
      <c r="O17" s="598" t="s">
        <v>385</v>
      </c>
      <c r="P17" s="391">
        <v>25369.919999999998</v>
      </c>
      <c r="Q17" s="391">
        <v>69383.710000000006</v>
      </c>
      <c r="R17" s="598" t="s">
        <v>371</v>
      </c>
      <c r="S17" s="598" t="s">
        <v>371</v>
      </c>
      <c r="T17" s="598" t="s">
        <v>372</v>
      </c>
      <c r="U17" s="598" t="s">
        <v>375</v>
      </c>
      <c r="V17" s="598" t="s">
        <v>374</v>
      </c>
      <c r="W17" s="598" t="s">
        <v>375</v>
      </c>
      <c r="X17" s="598" t="s">
        <v>376</v>
      </c>
      <c r="Y17" s="598" t="s">
        <v>392</v>
      </c>
    </row>
    <row r="18" spans="2:25" s="439" customFormat="1" x14ac:dyDescent="0.25">
      <c r="B18" s="598" t="s">
        <v>357</v>
      </c>
      <c r="C18" s="632" t="s">
        <v>393</v>
      </c>
      <c r="D18" s="632" t="s">
        <v>394</v>
      </c>
      <c r="E18" s="598" t="s">
        <v>395</v>
      </c>
      <c r="F18" s="598" t="s">
        <v>396</v>
      </c>
      <c r="G18" s="598" t="s">
        <v>362</v>
      </c>
      <c r="H18" s="598" t="s">
        <v>363</v>
      </c>
      <c r="I18" s="598" t="s">
        <v>364</v>
      </c>
      <c r="J18" s="598" t="s">
        <v>365</v>
      </c>
      <c r="K18" s="598" t="s">
        <v>397</v>
      </c>
      <c r="L18" s="598" t="s">
        <v>367</v>
      </c>
      <c r="M18" s="598" t="s">
        <v>398</v>
      </c>
      <c r="N18" s="598" t="s">
        <v>399</v>
      </c>
      <c r="O18" s="598" t="s">
        <v>400</v>
      </c>
      <c r="P18" s="391">
        <v>40590.03</v>
      </c>
      <c r="Q18" s="391">
        <v>48552.32</v>
      </c>
      <c r="R18" s="598" t="s">
        <v>401</v>
      </c>
      <c r="S18" s="598" t="s">
        <v>401</v>
      </c>
      <c r="T18" s="598" t="s">
        <v>372</v>
      </c>
      <c r="U18" s="598" t="s">
        <v>373</v>
      </c>
      <c r="V18" s="598" t="s">
        <v>374</v>
      </c>
      <c r="W18" s="598" t="s">
        <v>375</v>
      </c>
      <c r="X18" s="598" t="s">
        <v>376</v>
      </c>
      <c r="Y18" s="598" t="s">
        <v>402</v>
      </c>
    </row>
    <row r="19" spans="2:25" x14ac:dyDescent="0.25">
      <c r="B19" s="28" t="s">
        <v>70</v>
      </c>
      <c r="C19" s="471">
        <f>COUNTA(Tabla1[R.F.C.])</f>
        <v>4</v>
      </c>
      <c r="D19" s="29"/>
      <c r="E19" s="29"/>
      <c r="F19" s="29"/>
      <c r="G19" s="29"/>
      <c r="H19" s="29"/>
      <c r="I19" s="30"/>
      <c r="J19" s="29"/>
      <c r="K19" s="29" t="s">
        <v>71</v>
      </c>
      <c r="L19" s="30"/>
      <c r="M19" s="471">
        <f>COUNTA(Tabla1[Número de Plaza])</f>
        <v>4</v>
      </c>
      <c r="P19" s="472">
        <f>SUM(Tabla1[Percepciones pagadas en el Periodo de Comisión con Presupuesto Federal*])</f>
        <v>148564.34999999998</v>
      </c>
      <c r="Q19" s="31"/>
      <c r="R19" s="31"/>
      <c r="S19" s="31"/>
      <c r="T19" s="31"/>
      <c r="U19" s="31"/>
      <c r="V19" s="31"/>
      <c r="W19" s="31"/>
      <c r="X19" s="31"/>
      <c r="Y19" s="32"/>
    </row>
    <row r="20" spans="2:25" x14ac:dyDescent="0.25">
      <c r="B20" s="33"/>
      <c r="C20" s="34"/>
      <c r="D20" s="34"/>
      <c r="E20" s="34"/>
      <c r="F20" s="34"/>
      <c r="G20" s="34"/>
      <c r="H20" s="34"/>
      <c r="I20" s="34"/>
      <c r="J20" s="34"/>
      <c r="K20" s="35"/>
      <c r="L20" s="36"/>
      <c r="M20" s="36"/>
      <c r="N20" s="523" t="s">
        <v>5</v>
      </c>
      <c r="O20" s="523"/>
      <c r="P20" s="36"/>
      <c r="Q20" s="36"/>
      <c r="R20" s="36"/>
      <c r="S20" s="36"/>
      <c r="T20" s="36"/>
      <c r="U20" s="36"/>
      <c r="V20" s="36"/>
      <c r="W20" s="36"/>
      <c r="X20" s="36"/>
      <c r="Y20" s="37"/>
    </row>
    <row r="21" spans="2:25" x14ac:dyDescent="0.25">
      <c r="B21" s="33"/>
      <c r="C21" s="34"/>
      <c r="D21" s="34"/>
      <c r="E21" s="34"/>
      <c r="F21" s="34"/>
      <c r="G21" s="34"/>
      <c r="H21" s="34"/>
      <c r="I21" s="34"/>
      <c r="J21" s="34"/>
      <c r="K21" s="35"/>
      <c r="L21" s="36"/>
      <c r="M21" s="521" t="s">
        <v>6</v>
      </c>
      <c r="N21" s="521"/>
      <c r="O21" s="521"/>
      <c r="P21" s="36"/>
      <c r="Q21" s="473">
        <f>SUM(Tabla1[Percepciones pagadas en el Periodo de Comisión con Presupuesto de otra fuente*])</f>
        <v>158459.99000000002</v>
      </c>
      <c r="R21" s="36"/>
      <c r="S21" s="36"/>
      <c r="T21" s="36"/>
      <c r="U21" s="36"/>
      <c r="V21" s="36"/>
      <c r="W21" s="36"/>
      <c r="X21" s="36"/>
      <c r="Y21" s="37"/>
    </row>
    <row r="22" spans="2:25" x14ac:dyDescent="0.25">
      <c r="B22" s="38"/>
      <c r="C22" s="39"/>
      <c r="D22" s="39"/>
      <c r="E22" s="40"/>
      <c r="F22" s="39"/>
      <c r="G22" s="39"/>
      <c r="H22" s="39"/>
      <c r="I22" s="39"/>
      <c r="J22" s="39"/>
      <c r="K22" s="39"/>
      <c r="L22" s="39"/>
      <c r="M22" s="39"/>
      <c r="N22" s="39"/>
      <c r="O22" s="39"/>
      <c r="P22" s="39"/>
      <c r="Q22" s="39"/>
      <c r="R22" s="39"/>
      <c r="S22" s="39"/>
      <c r="T22" s="39"/>
      <c r="U22" s="39"/>
      <c r="V22" s="39"/>
      <c r="W22" s="39" t="s">
        <v>72</v>
      </c>
      <c r="X22" s="39"/>
      <c r="Y22" s="41"/>
    </row>
    <row r="23" spans="2:25" x14ac:dyDescent="0.25">
      <c r="B23" s="42" t="s">
        <v>73</v>
      </c>
      <c r="C23" s="43"/>
      <c r="D23" s="43"/>
      <c r="E23" s="43"/>
      <c r="F23" s="43"/>
      <c r="G23" s="43"/>
      <c r="H23" s="43"/>
      <c r="I23" s="43"/>
      <c r="J23" s="43"/>
      <c r="K23" s="43"/>
      <c r="L23" s="43"/>
      <c r="M23" s="43"/>
      <c r="N23" s="43"/>
      <c r="O23" s="43"/>
      <c r="P23" s="43"/>
      <c r="Q23" s="43"/>
      <c r="R23" s="43"/>
      <c r="S23" s="43"/>
      <c r="T23" s="43"/>
      <c r="U23" s="43"/>
      <c r="V23" s="43"/>
      <c r="W23" s="43"/>
      <c r="X23" s="43"/>
      <c r="Y23" s="43"/>
    </row>
    <row r="24" spans="2:25" x14ac:dyDescent="0.25">
      <c r="B24" s="42" t="s">
        <v>74</v>
      </c>
      <c r="C24" s="43"/>
      <c r="D24" s="43"/>
      <c r="E24" s="44"/>
      <c r="F24" s="35"/>
      <c r="G24" s="43"/>
      <c r="H24" s="43"/>
      <c r="I24" s="43"/>
      <c r="J24" s="43"/>
      <c r="K24" s="43"/>
      <c r="L24" s="43"/>
      <c r="M24" s="43"/>
      <c r="N24" s="43"/>
      <c r="O24" s="43"/>
      <c r="P24" s="43"/>
      <c r="Q24" s="43"/>
      <c r="R24" s="43"/>
      <c r="S24" s="43"/>
      <c r="T24" s="43"/>
      <c r="U24" s="43"/>
      <c r="V24" s="43"/>
      <c r="W24" s="43"/>
      <c r="X24" s="43"/>
      <c r="Y24" s="43"/>
    </row>
    <row r="25" spans="2:25" x14ac:dyDescent="0.25">
      <c r="B25" s="43"/>
      <c r="C25" s="43"/>
      <c r="D25" s="43"/>
      <c r="E25" s="43"/>
      <c r="F25" s="45"/>
      <c r="G25" s="43"/>
      <c r="H25" s="43"/>
      <c r="I25" s="43"/>
      <c r="J25" s="43"/>
      <c r="K25" s="43"/>
      <c r="L25" s="43"/>
      <c r="M25" s="43"/>
      <c r="N25" s="43"/>
      <c r="O25" s="43"/>
      <c r="P25" s="43"/>
      <c r="Q25" s="43"/>
      <c r="R25" s="43"/>
      <c r="S25" s="43"/>
      <c r="T25" s="43"/>
      <c r="U25" s="43"/>
      <c r="V25" s="43"/>
      <c r="W25" s="43"/>
      <c r="X25" s="43"/>
      <c r="Y25" s="43"/>
    </row>
    <row r="26" spans="2:25" x14ac:dyDescent="0.25">
      <c r="B26" s="8"/>
      <c r="C26" s="9"/>
      <c r="D26" s="10"/>
      <c r="E26" s="262"/>
    </row>
    <row r="27" spans="2:25" x14ac:dyDescent="0.25">
      <c r="B27" s="503" t="str">
        <f>'Caratula Resumen'!C46</f>
        <v>Héctor Alejandro González López</v>
      </c>
      <c r="C27" s="504"/>
      <c r="D27" s="505"/>
      <c r="E27" s="263"/>
    </row>
    <row r="28" spans="2:25" x14ac:dyDescent="0.25">
      <c r="B28" s="506" t="s">
        <v>37</v>
      </c>
      <c r="C28" s="507"/>
      <c r="D28" s="508"/>
      <c r="E28" s="264"/>
    </row>
    <row r="29" spans="2:25" x14ac:dyDescent="0.25">
      <c r="B29" s="295"/>
      <c r="C29" s="296"/>
      <c r="D29" s="297"/>
      <c r="E29" s="260"/>
    </row>
    <row r="30" spans="2:25" x14ac:dyDescent="0.25">
      <c r="B30" s="503" t="str">
        <f>'Caratula Resumen'!C49</f>
        <v>Unidad de Enlace PEF / CONAC</v>
      </c>
      <c r="C30" s="504"/>
      <c r="D30" s="505"/>
      <c r="E30" s="263"/>
    </row>
    <row r="31" spans="2:25" x14ac:dyDescent="0.25">
      <c r="B31" s="506" t="s">
        <v>38</v>
      </c>
      <c r="C31" s="507"/>
      <c r="D31" s="508"/>
      <c r="E31" s="264"/>
    </row>
    <row r="32" spans="2:25" x14ac:dyDescent="0.25">
      <c r="B32" s="295"/>
      <c r="C32" s="296"/>
      <c r="D32" s="297"/>
      <c r="E32" s="260"/>
    </row>
    <row r="33" spans="2:5" x14ac:dyDescent="0.25">
      <c r="B33" s="503"/>
      <c r="C33" s="504"/>
      <c r="D33" s="505"/>
      <c r="E33" s="263"/>
    </row>
    <row r="34" spans="2:5" x14ac:dyDescent="0.25">
      <c r="B34" s="506" t="s">
        <v>39</v>
      </c>
      <c r="C34" s="507"/>
      <c r="D34" s="508"/>
      <c r="E34" s="264"/>
    </row>
    <row r="35" spans="2:5" x14ac:dyDescent="0.25">
      <c r="B35" s="295"/>
      <c r="C35" s="296"/>
      <c r="D35" s="297"/>
      <c r="E35" s="260"/>
    </row>
    <row r="36" spans="2:5" x14ac:dyDescent="0.25">
      <c r="B36" s="509" t="str">
        <f>'Caratula Resumen'!C55</f>
        <v>Guadalupe, Zac. 7/oct/2021</v>
      </c>
      <c r="C36" s="524"/>
      <c r="D36" s="525"/>
      <c r="E36" s="265"/>
    </row>
    <row r="37" spans="2:5" x14ac:dyDescent="0.25">
      <c r="B37" s="506" t="s">
        <v>353</v>
      </c>
      <c r="C37" s="507"/>
      <c r="D37" s="508"/>
      <c r="E37" s="264"/>
    </row>
    <row r="38" spans="2:5" x14ac:dyDescent="0.25">
      <c r="B38" s="298"/>
      <c r="C38" s="299"/>
      <c r="D38" s="300"/>
      <c r="E38" s="264"/>
    </row>
  </sheetData>
  <sheetProtection insertRows="0" deleteRows="0" autoFilter="0"/>
  <mergeCells count="27">
    <mergeCell ref="B28:D28"/>
    <mergeCell ref="B31:D31"/>
    <mergeCell ref="B34:D34"/>
    <mergeCell ref="B37:D37"/>
    <mergeCell ref="B30:D30"/>
    <mergeCell ref="B33:D33"/>
    <mergeCell ref="B36:D36"/>
    <mergeCell ref="B27:D27"/>
    <mergeCell ref="B11:B12"/>
    <mergeCell ref="C11:C12"/>
    <mergeCell ref="D11:D12"/>
    <mergeCell ref="E11:E12"/>
    <mergeCell ref="Y11:Y12"/>
    <mergeCell ref="S11:T11"/>
    <mergeCell ref="U11:U12"/>
    <mergeCell ref="R11:R12"/>
    <mergeCell ref="M21:O21"/>
    <mergeCell ref="N11:O11"/>
    <mergeCell ref="P11:P12"/>
    <mergeCell ref="Q11:Q12"/>
    <mergeCell ref="G11:M11"/>
    <mergeCell ref="N20:O20"/>
    <mergeCell ref="B8:P8"/>
    <mergeCell ref="V11:V12"/>
    <mergeCell ref="W11:W12"/>
    <mergeCell ref="X11:X12"/>
    <mergeCell ref="F11:F12"/>
  </mergeCells>
  <printOptions horizontalCentered="1"/>
  <pageMargins left="0.14000000000000001" right="0.1" top="0.74803149606299213" bottom="0.74803149606299213" header="0.31496062992125984" footer="0.31496062992125984"/>
  <pageSetup paperSize="192" scale="33" fitToHeight="0" orientation="landscape" r:id="rId1"/>
  <ignoredErrors>
    <ignoredError sqref="B8" unlockedFormula="1"/>
  </ignoredErrors>
  <drawing r:id="rId2"/>
  <tableParts count="1">
    <tablePart r:id="rId3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B1:U41"/>
  <sheetViews>
    <sheetView showGridLines="0" zoomScale="70" zoomScaleNormal="70" workbookViewId="0">
      <pane ySplit="12" topLeftCell="A13" activePane="bottomLeft" state="frozen"/>
      <selection activeCell="G34" sqref="G34"/>
      <selection pane="bottomLeft" activeCell="B36" sqref="B36:D36"/>
    </sheetView>
  </sheetViews>
  <sheetFormatPr baseColWidth="10" defaultColWidth="11.42578125" defaultRowHeight="14.25" x14ac:dyDescent="0.2"/>
  <cols>
    <col min="1" max="1" width="3.5703125" style="49" customWidth="1"/>
    <col min="2" max="2" width="16.5703125" style="49" customWidth="1"/>
    <col min="3" max="3" width="17.7109375" style="49" bestFit="1" customWidth="1"/>
    <col min="4" max="4" width="23.85546875" style="49" bestFit="1" customWidth="1"/>
    <col min="5" max="5" width="43" style="49" customWidth="1"/>
    <col min="6" max="6" width="37" style="49" bestFit="1" customWidth="1"/>
    <col min="7" max="7" width="15.7109375" style="49" bestFit="1" customWidth="1"/>
    <col min="8" max="8" width="6.7109375" style="49" customWidth="1"/>
    <col min="9" max="9" width="6.85546875" style="49" customWidth="1"/>
    <col min="10" max="10" width="6.7109375" style="49" customWidth="1"/>
    <col min="11" max="11" width="8.7109375" style="49" customWidth="1"/>
    <col min="12" max="13" width="8.85546875" style="49" customWidth="1"/>
    <col min="14" max="14" width="11.7109375" style="49" customWidth="1"/>
    <col min="15" max="15" width="11.85546875" style="49" customWidth="1"/>
    <col min="16" max="16" width="15.42578125" style="49" customWidth="1"/>
    <col min="17" max="17" width="14.85546875" style="49" customWidth="1"/>
    <col min="18" max="18" width="13.140625" style="49" bestFit="1" customWidth="1"/>
    <col min="19" max="19" width="5.5703125" style="49" customWidth="1"/>
    <col min="20" max="20" width="13.140625" style="49" bestFit="1" customWidth="1"/>
    <col min="21" max="21" width="35" style="49" customWidth="1"/>
    <col min="22" max="248" width="11.42578125" style="49" customWidth="1"/>
    <col min="249" max="249" width="3.5703125" style="49" customWidth="1"/>
    <col min="250" max="250" width="4.5703125" style="49" customWidth="1"/>
    <col min="251" max="252" width="16.5703125" style="49" customWidth="1"/>
    <col min="253" max="253" width="34.42578125" style="49" customWidth="1"/>
    <col min="254" max="16384" width="11.42578125" style="49"/>
  </cols>
  <sheetData>
    <row r="1" spans="2:21" ht="15" customHeight="1" x14ac:dyDescent="0.2"/>
    <row r="2" spans="2:21" ht="15" customHeight="1" x14ac:dyDescent="0.2"/>
    <row r="3" spans="2:21" ht="15" customHeight="1" x14ac:dyDescent="0.2"/>
    <row r="4" spans="2:21" ht="15" customHeight="1" x14ac:dyDescent="0.2"/>
    <row r="5" spans="2:21" ht="15" customHeight="1" x14ac:dyDescent="0.2"/>
    <row r="7" spans="2:21" s="50" customFormat="1" ht="18.75" x14ac:dyDescent="0.3">
      <c r="B7" s="12" t="s">
        <v>75</v>
      </c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4" t="str">
        <f>'Caratula Resumen'!E16</f>
        <v xml:space="preserve"> ZACATECAS </v>
      </c>
    </row>
    <row r="8" spans="2:21" s="50" customFormat="1" ht="18.75" x14ac:dyDescent="0.3">
      <c r="B8" s="518" t="str">
        <f>'Caratula Resumen'!E17</f>
        <v>Fondo de Aportaciones para la Educación Tecnológica y de Adultos/Colegio Nacional de Educación Profesional Técnica (FAETA/CONALEP)</v>
      </c>
      <c r="C8" s="519"/>
      <c r="D8" s="519"/>
      <c r="E8" s="519"/>
      <c r="F8" s="519"/>
      <c r="G8" s="519"/>
      <c r="H8" s="519"/>
      <c r="I8" s="519"/>
      <c r="J8" s="519"/>
      <c r="K8" s="519"/>
      <c r="L8" s="519"/>
      <c r="M8" s="519"/>
      <c r="N8" s="519"/>
      <c r="O8" s="519"/>
      <c r="P8" s="519"/>
      <c r="Q8" s="16"/>
      <c r="R8" s="16"/>
      <c r="S8" s="16"/>
      <c r="T8" s="313"/>
      <c r="U8" s="17" t="str">
        <f>+'A Y  II D3'!X8</f>
        <v>3er. Trimestre 2021</v>
      </c>
    </row>
    <row r="9" spans="2:21" s="27" customFormat="1" ht="15" x14ac:dyDescent="0.25">
      <c r="B9" s="51"/>
      <c r="C9" s="52"/>
      <c r="D9" s="52"/>
      <c r="E9" s="52"/>
      <c r="F9" s="52"/>
      <c r="G9" s="52"/>
      <c r="H9" s="52"/>
      <c r="I9" s="52"/>
      <c r="J9" s="52"/>
      <c r="K9" s="52"/>
      <c r="L9" s="52"/>
      <c r="M9" s="52"/>
      <c r="N9" s="52"/>
      <c r="O9" s="52"/>
      <c r="P9" s="52"/>
      <c r="Q9" s="52"/>
      <c r="R9" s="52"/>
      <c r="S9" s="52"/>
      <c r="T9" s="52"/>
      <c r="U9" s="53"/>
    </row>
    <row r="10" spans="2:21" ht="20.25" x14ac:dyDescent="0.3">
      <c r="B10" s="54"/>
      <c r="C10" s="54"/>
      <c r="D10" s="55"/>
      <c r="E10" s="55"/>
      <c r="F10" s="55"/>
      <c r="G10" s="55"/>
      <c r="H10" s="55"/>
      <c r="I10" s="55"/>
      <c r="J10" s="55"/>
      <c r="K10" s="55"/>
      <c r="L10" s="55"/>
      <c r="M10" s="55"/>
      <c r="N10" s="56"/>
      <c r="O10" s="56"/>
      <c r="P10" s="56"/>
    </row>
    <row r="11" spans="2:21" s="58" customFormat="1" ht="12.75" x14ac:dyDescent="0.2">
      <c r="B11" s="520" t="s">
        <v>41</v>
      </c>
      <c r="C11" s="527" t="s">
        <v>42</v>
      </c>
      <c r="D11" s="527" t="s">
        <v>43</v>
      </c>
      <c r="E11" s="527" t="s">
        <v>76</v>
      </c>
      <c r="F11" s="520" t="s">
        <v>45</v>
      </c>
      <c r="G11" s="526" t="s">
        <v>46</v>
      </c>
      <c r="H11" s="526"/>
      <c r="I11" s="526"/>
      <c r="J11" s="526"/>
      <c r="K11" s="526"/>
      <c r="L11" s="526"/>
      <c r="M11" s="526"/>
      <c r="N11" s="527" t="s">
        <v>77</v>
      </c>
      <c r="O11" s="527"/>
      <c r="P11" s="527" t="s">
        <v>78</v>
      </c>
      <c r="Q11" s="527" t="s">
        <v>79</v>
      </c>
      <c r="R11" s="520" t="s">
        <v>50</v>
      </c>
      <c r="S11" s="528" t="s">
        <v>80</v>
      </c>
      <c r="T11" s="529"/>
      <c r="U11" s="527" t="s">
        <v>81</v>
      </c>
    </row>
    <row r="12" spans="2:21" s="58" customFormat="1" ht="38.25" x14ac:dyDescent="0.2">
      <c r="B12" s="520"/>
      <c r="C12" s="527"/>
      <c r="D12" s="527"/>
      <c r="E12" s="527"/>
      <c r="F12" s="520"/>
      <c r="G12" s="24" t="s">
        <v>57</v>
      </c>
      <c r="H12" s="24" t="s">
        <v>58</v>
      </c>
      <c r="I12" s="24" t="s">
        <v>59</v>
      </c>
      <c r="J12" s="24" t="s">
        <v>60</v>
      </c>
      <c r="K12" s="24" t="s">
        <v>61</v>
      </c>
      <c r="L12" s="25" t="s">
        <v>62</v>
      </c>
      <c r="M12" s="24" t="s">
        <v>63</v>
      </c>
      <c r="N12" s="24" t="s">
        <v>64</v>
      </c>
      <c r="O12" s="24" t="s">
        <v>65</v>
      </c>
      <c r="P12" s="527"/>
      <c r="Q12" s="527"/>
      <c r="R12" s="520"/>
      <c r="S12" s="24" t="s">
        <v>66</v>
      </c>
      <c r="T12" s="59" t="s">
        <v>82</v>
      </c>
      <c r="U12" s="527"/>
    </row>
    <row r="13" spans="2:21" s="61" customFormat="1" ht="12.75" x14ac:dyDescent="0.2">
      <c r="B13" s="60"/>
      <c r="C13" s="60"/>
      <c r="D13" s="60"/>
      <c r="E13" s="60"/>
      <c r="G13" s="60"/>
      <c r="H13" s="60"/>
      <c r="I13" s="60"/>
      <c r="J13" s="60"/>
      <c r="K13" s="60"/>
      <c r="L13" s="60"/>
      <c r="M13" s="60"/>
      <c r="N13" s="278"/>
      <c r="O13" s="278"/>
      <c r="R13" s="60"/>
      <c r="S13" s="62"/>
    </row>
    <row r="14" spans="2:21" s="27" customFormat="1" ht="76.5" hidden="1" x14ac:dyDescent="0.25">
      <c r="B14" s="63" t="s">
        <v>41</v>
      </c>
      <c r="C14" s="63" t="s">
        <v>132</v>
      </c>
      <c r="D14" s="63" t="s">
        <v>43</v>
      </c>
      <c r="E14" s="63" t="s">
        <v>76</v>
      </c>
      <c r="F14" s="63" t="s">
        <v>45</v>
      </c>
      <c r="G14" s="46" t="s">
        <v>57</v>
      </c>
      <c r="H14" s="46" t="s">
        <v>58</v>
      </c>
      <c r="I14" s="46" t="s">
        <v>59</v>
      </c>
      <c r="J14" s="46" t="s">
        <v>60</v>
      </c>
      <c r="K14" s="46" t="s">
        <v>61</v>
      </c>
      <c r="L14" s="46" t="s">
        <v>62</v>
      </c>
      <c r="M14" s="46" t="s">
        <v>312</v>
      </c>
      <c r="N14" s="278" t="s">
        <v>345</v>
      </c>
      <c r="O14" s="278" t="s">
        <v>346</v>
      </c>
      <c r="P14" s="63" t="s">
        <v>78</v>
      </c>
      <c r="Q14" s="63" t="s">
        <v>79</v>
      </c>
      <c r="R14" s="63" t="s">
        <v>50</v>
      </c>
      <c r="S14" s="46" t="s">
        <v>85</v>
      </c>
      <c r="T14" s="46" t="s">
        <v>86</v>
      </c>
      <c r="U14" s="63" t="s">
        <v>81</v>
      </c>
    </row>
    <row r="15" spans="2:21" s="287" customFormat="1" ht="15" x14ac:dyDescent="0.25">
      <c r="B15" s="315"/>
      <c r="C15" s="316"/>
      <c r="D15" s="316"/>
      <c r="E15" s="317"/>
      <c r="F15" s="316"/>
      <c r="G15" s="314"/>
      <c r="H15" s="314"/>
      <c r="I15" s="318"/>
      <c r="J15" s="319"/>
      <c r="K15" s="316"/>
      <c r="L15" s="320"/>
      <c r="M15" s="316"/>
      <c r="N15" s="321"/>
      <c r="O15" s="321"/>
      <c r="P15" s="322"/>
      <c r="Q15" s="323"/>
      <c r="S15" s="324"/>
      <c r="T15" s="325"/>
      <c r="U15" s="325"/>
    </row>
    <row r="16" spans="2:21" s="439" customFormat="1" ht="15" x14ac:dyDescent="0.25">
      <c r="B16" s="326"/>
      <c r="C16" s="316"/>
      <c r="D16" s="316"/>
      <c r="E16" s="327"/>
      <c r="F16" s="328"/>
      <c r="G16" s="314"/>
      <c r="H16" s="314"/>
      <c r="I16" s="318"/>
      <c r="J16" s="319"/>
      <c r="K16" s="319"/>
      <c r="L16" s="329"/>
      <c r="M16" s="328"/>
      <c r="N16" s="330"/>
      <c r="O16" s="331"/>
      <c r="P16" s="332"/>
      <c r="Q16" s="323"/>
      <c r="R16" s="287"/>
      <c r="S16" s="324"/>
      <c r="T16" s="325"/>
      <c r="U16" s="325"/>
    </row>
    <row r="17" spans="2:21" s="439" customFormat="1" ht="15" x14ac:dyDescent="0.25">
      <c r="B17" s="343"/>
      <c r="C17" s="460"/>
      <c r="D17" s="460"/>
      <c r="E17" s="345"/>
      <c r="F17" s="461"/>
      <c r="G17" s="462"/>
      <c r="H17" s="463"/>
      <c r="I17" s="462"/>
      <c r="J17" s="462"/>
      <c r="K17" s="290"/>
      <c r="L17" s="294"/>
      <c r="M17" s="289"/>
      <c r="N17" s="343"/>
      <c r="O17" s="346"/>
      <c r="P17" s="464"/>
      <c r="Q17" s="465"/>
      <c r="R17" s="460"/>
      <c r="S17" s="466"/>
      <c r="T17" s="467"/>
      <c r="U17" s="345"/>
    </row>
    <row r="18" spans="2:21" s="439" customFormat="1" ht="15" x14ac:dyDescent="0.25">
      <c r="B18" s="326"/>
      <c r="C18" s="316"/>
      <c r="D18" s="316"/>
      <c r="E18" s="327"/>
      <c r="F18" s="328"/>
      <c r="G18" s="314"/>
      <c r="H18" s="314"/>
      <c r="I18" s="318"/>
      <c r="J18" s="319"/>
      <c r="K18" s="319"/>
      <c r="L18" s="329"/>
      <c r="M18" s="319"/>
      <c r="N18" s="331"/>
      <c r="O18" s="331"/>
      <c r="P18" s="332"/>
      <c r="Q18" s="323"/>
      <c r="R18" s="287"/>
      <c r="S18" s="324"/>
      <c r="T18" s="325"/>
      <c r="U18" s="325"/>
    </row>
    <row r="19" spans="2:21" s="439" customFormat="1" ht="15" x14ac:dyDescent="0.25">
      <c r="B19" s="333"/>
      <c r="C19" s="316"/>
      <c r="D19" s="316"/>
      <c r="E19" s="327"/>
      <c r="F19" s="328"/>
      <c r="G19" s="314"/>
      <c r="H19" s="314"/>
      <c r="I19" s="318"/>
      <c r="J19" s="319"/>
      <c r="K19" s="319"/>
      <c r="L19" s="329"/>
      <c r="M19" s="319"/>
      <c r="N19" s="334"/>
      <c r="O19" s="334"/>
      <c r="P19" s="335"/>
      <c r="Q19" s="323"/>
      <c r="R19" s="287"/>
      <c r="S19" s="324"/>
      <c r="T19" s="325"/>
      <c r="U19" s="325"/>
    </row>
    <row r="20" spans="2:21" s="440" customFormat="1" ht="15" x14ac:dyDescent="0.25">
      <c r="B20" s="326"/>
      <c r="C20" s="336"/>
      <c r="D20" s="336"/>
      <c r="E20" s="337"/>
      <c r="F20" s="328"/>
      <c r="G20" s="338"/>
      <c r="H20" s="339"/>
      <c r="I20" s="338"/>
      <c r="J20" s="338"/>
      <c r="K20" s="340"/>
      <c r="L20" s="329"/>
      <c r="M20" s="338"/>
      <c r="N20" s="331"/>
      <c r="O20" s="331"/>
      <c r="P20" s="332"/>
      <c r="Q20" s="323"/>
      <c r="R20" s="336"/>
      <c r="S20" s="341"/>
      <c r="T20" s="342"/>
      <c r="U20" s="337"/>
    </row>
    <row r="21" spans="2:21" s="440" customFormat="1" ht="15" x14ac:dyDescent="0.25">
      <c r="B21" s="343"/>
      <c r="C21" s="344"/>
      <c r="D21" s="344"/>
      <c r="E21" s="345"/>
      <c r="F21" s="344"/>
      <c r="G21" s="291"/>
      <c r="H21" s="293"/>
      <c r="I21" s="291"/>
      <c r="J21" s="291"/>
      <c r="K21" s="288"/>
      <c r="L21" s="329"/>
      <c r="M21" s="291"/>
      <c r="N21" s="346"/>
      <c r="O21" s="346"/>
      <c r="P21" s="332"/>
      <c r="Q21" s="347"/>
      <c r="R21" s="344"/>
      <c r="S21" s="346"/>
      <c r="T21" s="348"/>
      <c r="U21" s="345"/>
    </row>
    <row r="22" spans="2:21" ht="15" x14ac:dyDescent="0.25">
      <c r="B22" s="64" t="s">
        <v>70</v>
      </c>
      <c r="C22" s="471">
        <f>COUNTA(Tabla3[Columna1])</f>
        <v>0</v>
      </c>
      <c r="D22" s="65"/>
      <c r="E22" s="65"/>
      <c r="F22" s="65"/>
      <c r="G22" s="65"/>
      <c r="H22" s="65"/>
      <c r="I22" s="65"/>
      <c r="J22" s="30"/>
      <c r="K22" s="65" t="s">
        <v>71</v>
      </c>
      <c r="L22" s="30"/>
      <c r="M22" s="471">
        <f>COUNTA(Tabla3[Columna2])</f>
        <v>0</v>
      </c>
      <c r="N22" s="523" t="s">
        <v>5</v>
      </c>
      <c r="O22" s="523"/>
      <c r="P22" s="474">
        <f>SUM(Tabla3[[#All],[Percepciones pagadas en el Periodo de la Licencia con Presupuesto Federal*]])</f>
        <v>0</v>
      </c>
      <c r="Q22" s="66"/>
      <c r="R22" s="66"/>
      <c r="S22" s="66"/>
      <c r="T22" s="66"/>
      <c r="U22" s="67"/>
    </row>
    <row r="23" spans="2:21" x14ac:dyDescent="0.2">
      <c r="B23" s="64"/>
      <c r="C23" s="65"/>
      <c r="D23" s="65"/>
      <c r="E23" s="65"/>
      <c r="F23" s="65"/>
      <c r="G23" s="65"/>
      <c r="H23" s="65"/>
      <c r="I23" s="65"/>
      <c r="J23" s="65"/>
      <c r="K23" s="65"/>
      <c r="L23" s="68"/>
      <c r="M23" s="66"/>
      <c r="N23" s="36"/>
      <c r="O23" s="66"/>
      <c r="P23" s="66"/>
      <c r="Q23" s="66"/>
      <c r="R23" s="66"/>
      <c r="S23" s="66"/>
      <c r="T23" s="66"/>
      <c r="U23" s="67"/>
    </row>
    <row r="24" spans="2:21" ht="15" x14ac:dyDescent="0.25">
      <c r="B24" s="64"/>
      <c r="C24" s="65"/>
      <c r="D24" s="65"/>
      <c r="E24" s="65"/>
      <c r="F24" s="65"/>
      <c r="G24" s="65"/>
      <c r="H24" s="65"/>
      <c r="I24" s="65"/>
      <c r="J24" s="65"/>
      <c r="K24" s="65"/>
      <c r="L24" s="68"/>
      <c r="N24" s="521" t="s">
        <v>6</v>
      </c>
      <c r="O24" s="521"/>
      <c r="P24" s="521"/>
      <c r="Q24" s="474">
        <f>SUM(Tabla3[[#All],[Percepciones pagadas en el Periodo de la Licencia con Presupuesto de otra fuente*]])</f>
        <v>0</v>
      </c>
      <c r="R24" s="66"/>
      <c r="S24" s="66"/>
      <c r="T24" s="66"/>
      <c r="U24" s="67"/>
    </row>
    <row r="25" spans="2:21" x14ac:dyDescent="0.2">
      <c r="B25" s="38"/>
      <c r="C25" s="70"/>
      <c r="D25" s="39"/>
      <c r="E25" s="39"/>
      <c r="F25" s="39"/>
      <c r="G25" s="39"/>
      <c r="H25" s="39"/>
      <c r="I25" s="39"/>
      <c r="J25" s="39"/>
      <c r="K25" s="39"/>
      <c r="L25" s="39"/>
      <c r="M25" s="39"/>
      <c r="N25" s="39"/>
      <c r="O25" s="39"/>
      <c r="P25" s="39"/>
      <c r="Q25" s="39"/>
      <c r="R25" s="39"/>
      <c r="S25" s="39"/>
      <c r="T25" s="39"/>
      <c r="U25" s="41"/>
    </row>
    <row r="26" spans="2:21" x14ac:dyDescent="0.2">
      <c r="B26" s="42" t="s">
        <v>87</v>
      </c>
      <c r="F26" s="43"/>
      <c r="G26" s="43"/>
      <c r="H26" s="43"/>
      <c r="I26" s="43"/>
      <c r="J26" s="43"/>
      <c r="K26" s="43"/>
      <c r="L26" s="43"/>
      <c r="M26" s="43"/>
      <c r="N26" s="43"/>
      <c r="O26" s="43"/>
      <c r="P26" s="43"/>
      <c r="Q26" s="43"/>
      <c r="R26" s="43"/>
      <c r="S26" s="43"/>
      <c r="T26" s="43"/>
      <c r="U26" s="43"/>
    </row>
    <row r="27" spans="2:21" x14ac:dyDescent="0.2">
      <c r="B27" s="42" t="s">
        <v>74</v>
      </c>
      <c r="F27" s="43"/>
      <c r="G27" s="43"/>
      <c r="H27" s="43"/>
      <c r="I27" s="43"/>
      <c r="J27" s="43"/>
      <c r="K27" s="43"/>
      <c r="L27" s="43"/>
      <c r="M27" s="43"/>
      <c r="N27" s="43"/>
      <c r="O27" s="43"/>
      <c r="P27" s="43"/>
      <c r="Q27" s="43"/>
      <c r="R27" s="43"/>
      <c r="S27" s="43"/>
      <c r="T27" s="43"/>
      <c r="U27" s="43"/>
    </row>
    <row r="29" spans="2:21" ht="15" x14ac:dyDescent="0.25">
      <c r="B29" s="8"/>
      <c r="C29" s="9"/>
      <c r="D29" s="10"/>
    </row>
    <row r="30" spans="2:21" ht="15" x14ac:dyDescent="0.25">
      <c r="B30" s="503" t="str">
        <f>'A Y  II D3'!B27:D27</f>
        <v>Héctor Alejandro González López</v>
      </c>
      <c r="C30" s="504"/>
      <c r="D30" s="505"/>
    </row>
    <row r="31" spans="2:21" ht="15" x14ac:dyDescent="0.25">
      <c r="B31" s="506" t="s">
        <v>37</v>
      </c>
      <c r="C31" s="507"/>
      <c r="D31" s="508"/>
    </row>
    <row r="32" spans="2:21" ht="15" x14ac:dyDescent="0.25">
      <c r="B32" s="295"/>
      <c r="C32" s="296"/>
      <c r="D32" s="297"/>
    </row>
    <row r="33" spans="2:4" ht="15" x14ac:dyDescent="0.25">
      <c r="B33" s="503" t="str">
        <f>'A Y  II D3'!B30:D30</f>
        <v>Unidad de Enlace PEF / CONAC</v>
      </c>
      <c r="C33" s="504"/>
      <c r="D33" s="505"/>
    </row>
    <row r="34" spans="2:4" ht="15" x14ac:dyDescent="0.25">
      <c r="B34" s="506" t="s">
        <v>38</v>
      </c>
      <c r="C34" s="507"/>
      <c r="D34" s="508"/>
    </row>
    <row r="35" spans="2:4" ht="15" x14ac:dyDescent="0.25">
      <c r="B35" s="295"/>
      <c r="C35" s="296"/>
      <c r="D35" s="297"/>
    </row>
    <row r="36" spans="2:4" ht="15" x14ac:dyDescent="0.25">
      <c r="B36" s="503"/>
      <c r="C36" s="504"/>
      <c r="D36" s="505"/>
    </row>
    <row r="37" spans="2:4" ht="15" x14ac:dyDescent="0.25">
      <c r="B37" s="506" t="s">
        <v>39</v>
      </c>
      <c r="C37" s="507"/>
      <c r="D37" s="508"/>
    </row>
    <row r="38" spans="2:4" ht="15" x14ac:dyDescent="0.25">
      <c r="B38" s="295"/>
      <c r="C38" s="296"/>
      <c r="D38" s="297"/>
    </row>
    <row r="39" spans="2:4" ht="15" x14ac:dyDescent="0.25">
      <c r="B39" s="509" t="str">
        <f>'A Y  II D3'!B36:D36</f>
        <v>Guadalupe, Zac. 7/oct/2021</v>
      </c>
      <c r="C39" s="524"/>
      <c r="D39" s="525"/>
    </row>
    <row r="40" spans="2:4" ht="15" x14ac:dyDescent="0.25">
      <c r="B40" s="506" t="s">
        <v>353</v>
      </c>
      <c r="C40" s="507"/>
      <c r="D40" s="508"/>
    </row>
    <row r="41" spans="2:4" ht="15" x14ac:dyDescent="0.25">
      <c r="B41" s="298"/>
      <c r="C41" s="299"/>
      <c r="D41" s="300"/>
    </row>
  </sheetData>
  <sheetProtection algorithmName="SHA-512" hashValue="I0EvoxTufnEwQ/dg6u30dfTb2HWlkTRrDbO/i0H52mSWw2wFmUd+BpoPLMDGkhRQVBei/2JupSExgdY5mkPXyg==" saltValue="HWtwYB+JesYWmrh+bMuMYg==" spinCount="100000" sheet="1" insertRows="0" deleteRows="0" autoFilter="0"/>
  <mergeCells count="23">
    <mergeCell ref="S11:T11"/>
    <mergeCell ref="U11:U12"/>
    <mergeCell ref="N22:O22"/>
    <mergeCell ref="N11:O11"/>
    <mergeCell ref="P11:P12"/>
    <mergeCell ref="Q11:Q12"/>
    <mergeCell ref="R11:R12"/>
    <mergeCell ref="G11:M11"/>
    <mergeCell ref="B8:P8"/>
    <mergeCell ref="B37:D37"/>
    <mergeCell ref="B39:D39"/>
    <mergeCell ref="B40:D40"/>
    <mergeCell ref="B30:D30"/>
    <mergeCell ref="B31:D31"/>
    <mergeCell ref="B33:D33"/>
    <mergeCell ref="B34:D34"/>
    <mergeCell ref="B36:D36"/>
    <mergeCell ref="B11:B12"/>
    <mergeCell ref="C11:C12"/>
    <mergeCell ref="D11:D12"/>
    <mergeCell ref="E11:E12"/>
    <mergeCell ref="F11:F12"/>
    <mergeCell ref="N24:P24"/>
  </mergeCells>
  <dataValidations count="1">
    <dataValidation allowBlank="1" showInputMessage="1" showErrorMessage="1" sqref="A8:XFD8" xr:uid="{00000000-0002-0000-0200-000000000000}"/>
  </dataValidations>
  <printOptions horizontalCentered="1"/>
  <pageMargins left="0.98425196850393704" right="0.62992125984251968" top="0.74803149606299213" bottom="0.74803149606299213" header="0.31496062992125984" footer="0.31496062992125984"/>
  <pageSetup paperSize="5" scale="48" orientation="landscape" r:id="rId1"/>
  <headerFooter>
    <oddFooter xml:space="preserve">&amp;L
</oddFooter>
  </headerFooter>
  <drawing r:id="rId2"/>
  <legacyDrawingHF r:id="rId3"/>
  <tableParts count="1">
    <tablePart r:id="rId4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Title="Fondo" prompt="Elija un Fondo" xr:uid="{00000000-0002-0000-0200-000001000000}">
          <x14:formula1>
            <xm:f>Listas!$B$5:$B$6</xm:f>
          </x14:formula1>
          <xm:sqref>B8:P8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B1:T48"/>
  <sheetViews>
    <sheetView showGridLines="0" zoomScale="60" zoomScaleNormal="60" workbookViewId="0">
      <pane ySplit="12" topLeftCell="A13" activePane="bottomLeft" state="frozen"/>
      <selection activeCell="G34" sqref="G34"/>
      <selection pane="bottomLeft" activeCell="B47" sqref="B47:D47"/>
    </sheetView>
  </sheetViews>
  <sheetFormatPr baseColWidth="10" defaultRowHeight="15" x14ac:dyDescent="0.25"/>
  <cols>
    <col min="1" max="1" width="3.7109375" customWidth="1"/>
    <col min="2" max="2" width="15.140625" customWidth="1"/>
    <col min="3" max="3" width="17.7109375" customWidth="1"/>
    <col min="4" max="4" width="23.85546875" customWidth="1"/>
    <col min="5" max="5" width="42.42578125" customWidth="1"/>
    <col min="6" max="6" width="12.42578125" customWidth="1"/>
    <col min="7" max="7" width="6.85546875" customWidth="1"/>
    <col min="8" max="8" width="7.42578125" customWidth="1"/>
    <col min="9" max="9" width="7.5703125" customWidth="1"/>
    <col min="10" max="10" width="10.140625" customWidth="1"/>
    <col min="11" max="11" width="12.7109375" bestFit="1" customWidth="1"/>
    <col min="12" max="12" width="8.5703125" customWidth="1"/>
    <col min="13" max="13" width="12.7109375" customWidth="1"/>
    <col min="14" max="14" width="11.42578125" customWidth="1"/>
    <col min="15" max="15" width="23.42578125" customWidth="1"/>
    <col min="16" max="16" width="10" customWidth="1"/>
    <col min="17" max="17" width="9.140625" customWidth="1"/>
    <col min="18" max="18" width="12.28515625" customWidth="1"/>
    <col min="19" max="19" width="16.28515625" bestFit="1" customWidth="1"/>
  </cols>
  <sheetData>
    <row r="1" spans="2:20" ht="15" customHeight="1" x14ac:dyDescent="0.25"/>
    <row r="2" spans="2:20" ht="15" customHeight="1" x14ac:dyDescent="0.25"/>
    <row r="3" spans="2:20" ht="15" customHeight="1" x14ac:dyDescent="0.25"/>
    <row r="4" spans="2:20" ht="15" customHeight="1" x14ac:dyDescent="0.25"/>
    <row r="5" spans="2:20" ht="15" customHeight="1" x14ac:dyDescent="0.25"/>
    <row r="6" spans="2:20" ht="15" customHeight="1" x14ac:dyDescent="0.25"/>
    <row r="7" spans="2:20" s="50" customFormat="1" ht="18.75" x14ac:dyDescent="0.3">
      <c r="B7" s="12" t="s">
        <v>88</v>
      </c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531" t="str">
        <f>'Caratula Resumen'!E16</f>
        <v xml:space="preserve"> ZACATECAS </v>
      </c>
      <c r="Q7" s="531"/>
      <c r="R7" s="531"/>
      <c r="S7" s="349"/>
    </row>
    <row r="8" spans="2:20" s="50" customFormat="1" ht="18.75" x14ac:dyDescent="0.3">
      <c r="B8" s="350" t="str">
        <f>'Caratula Resumen'!E17</f>
        <v>Fondo de Aportaciones para la Educación Tecnológica y de Adultos/Colegio Nacional de Educación Profesional Técnica (FAETA/CONALEP)</v>
      </c>
      <c r="C8" s="351"/>
      <c r="D8" s="351"/>
      <c r="E8" s="351"/>
      <c r="F8" s="351"/>
      <c r="G8" s="351"/>
      <c r="H8" s="351"/>
      <c r="I8" s="351"/>
      <c r="J8" s="351"/>
      <c r="K8" s="351"/>
      <c r="L8" s="351"/>
      <c r="M8" s="351"/>
      <c r="N8" s="351"/>
      <c r="O8" s="351"/>
      <c r="P8" s="530" t="str">
        <f>+'A Y  II D3'!X8</f>
        <v>3er. Trimestre 2021</v>
      </c>
      <c r="Q8" s="530"/>
      <c r="R8" s="530"/>
      <c r="S8" s="17"/>
    </row>
    <row r="9" spans="2:20" s="27" customFormat="1" x14ac:dyDescent="0.25">
      <c r="B9" s="51"/>
      <c r="C9" s="52"/>
      <c r="D9" s="52"/>
      <c r="E9" s="52"/>
      <c r="F9" s="52"/>
      <c r="G9" s="52"/>
      <c r="H9" s="52"/>
      <c r="I9" s="52"/>
      <c r="J9" s="52"/>
      <c r="K9" s="52"/>
      <c r="L9" s="52"/>
      <c r="M9" s="52"/>
      <c r="N9" s="52"/>
      <c r="O9" s="52"/>
      <c r="P9" s="52"/>
      <c r="Q9" s="52"/>
      <c r="R9" s="52"/>
      <c r="S9" s="71"/>
    </row>
    <row r="10" spans="2:20" ht="15.75" thickBot="1" x14ac:dyDescent="0.3"/>
    <row r="11" spans="2:20" ht="22.5" customHeight="1" x14ac:dyDescent="0.25">
      <c r="B11" s="520" t="s">
        <v>41</v>
      </c>
      <c r="C11" s="534" t="s">
        <v>89</v>
      </c>
      <c r="D11" s="534" t="s">
        <v>43</v>
      </c>
      <c r="E11" s="534" t="s">
        <v>44</v>
      </c>
      <c r="F11" s="536" t="s">
        <v>46</v>
      </c>
      <c r="G11" s="537"/>
      <c r="H11" s="537"/>
      <c r="I11" s="537"/>
      <c r="J11" s="537"/>
      <c r="K11" s="537"/>
      <c r="L11" s="538"/>
      <c r="M11" s="539" t="s">
        <v>90</v>
      </c>
      <c r="N11" s="532" t="s">
        <v>91</v>
      </c>
      <c r="O11" s="532" t="s">
        <v>92</v>
      </c>
      <c r="P11" s="541" t="s">
        <v>93</v>
      </c>
      <c r="Q11" s="541"/>
      <c r="R11" s="532" t="s">
        <v>94</v>
      </c>
      <c r="S11" s="532" t="s">
        <v>95</v>
      </c>
    </row>
    <row r="12" spans="2:20" ht="39" thickBot="1" x14ac:dyDescent="0.3">
      <c r="B12" s="520"/>
      <c r="C12" s="535"/>
      <c r="D12" s="535"/>
      <c r="E12" s="535"/>
      <c r="F12" s="24" t="s">
        <v>57</v>
      </c>
      <c r="G12" s="24" t="s">
        <v>58</v>
      </c>
      <c r="H12" s="24" t="s">
        <v>59</v>
      </c>
      <c r="I12" s="24" t="s">
        <v>60</v>
      </c>
      <c r="J12" s="24" t="s">
        <v>61</v>
      </c>
      <c r="K12" s="25" t="s">
        <v>62</v>
      </c>
      <c r="L12" s="24" t="s">
        <v>63</v>
      </c>
      <c r="M12" s="540"/>
      <c r="N12" s="533"/>
      <c r="O12" s="533"/>
      <c r="P12" s="72" t="s">
        <v>96</v>
      </c>
      <c r="Q12" s="72" t="s">
        <v>97</v>
      </c>
      <c r="R12" s="533"/>
      <c r="S12" s="533"/>
    </row>
    <row r="14" spans="2:20" ht="64.5" hidden="1" thickBot="1" x14ac:dyDescent="0.3">
      <c r="B14" s="73" t="s">
        <v>41</v>
      </c>
      <c r="C14" s="74" t="s">
        <v>89</v>
      </c>
      <c r="D14" s="74" t="s">
        <v>43</v>
      </c>
      <c r="E14" s="75" t="s">
        <v>44</v>
      </c>
      <c r="F14" s="72" t="s">
        <v>57</v>
      </c>
      <c r="G14" s="72" t="s">
        <v>58</v>
      </c>
      <c r="H14" s="72" t="s">
        <v>59</v>
      </c>
      <c r="I14" s="72" t="s">
        <v>60</v>
      </c>
      <c r="J14" s="72" t="s">
        <v>61</v>
      </c>
      <c r="K14" s="72" t="s">
        <v>98</v>
      </c>
      <c r="L14" s="72" t="s">
        <v>99</v>
      </c>
      <c r="M14" s="76" t="s">
        <v>90</v>
      </c>
      <c r="N14" s="76" t="s">
        <v>91</v>
      </c>
      <c r="O14" s="76" t="s">
        <v>92</v>
      </c>
      <c r="P14" s="72" t="s">
        <v>100</v>
      </c>
      <c r="Q14" s="72" t="s">
        <v>101</v>
      </c>
      <c r="R14" s="76" t="s">
        <v>94</v>
      </c>
      <c r="S14" s="76" t="s">
        <v>95</v>
      </c>
      <c r="T14" s="77"/>
    </row>
    <row r="15" spans="2:20" s="391" customFormat="1" x14ac:dyDescent="0.25">
      <c r="B15" s="352"/>
      <c r="C15" s="353"/>
      <c r="D15" s="353"/>
      <c r="E15" s="354"/>
      <c r="F15" s="355"/>
      <c r="G15" s="356"/>
      <c r="H15" s="357"/>
      <c r="I15" s="357"/>
      <c r="J15" s="358"/>
      <c r="K15" s="359"/>
      <c r="L15" s="360"/>
      <c r="M15" s="361"/>
      <c r="N15" s="361"/>
      <c r="O15" s="354"/>
      <c r="P15" s="362"/>
      <c r="Q15" s="362"/>
      <c r="R15" s="361"/>
      <c r="S15" s="363"/>
      <c r="T15" s="441"/>
    </row>
    <row r="16" spans="2:20" s="391" customFormat="1" x14ac:dyDescent="0.25">
      <c r="B16" s="352"/>
      <c r="C16" s="353"/>
      <c r="D16" s="353"/>
      <c r="E16" s="354"/>
      <c r="F16" s="355"/>
      <c r="G16" s="356"/>
      <c r="H16" s="357"/>
      <c r="I16" s="357"/>
      <c r="J16" s="358"/>
      <c r="K16" s="359"/>
      <c r="L16" s="360"/>
      <c r="M16" s="361"/>
      <c r="N16" s="361"/>
      <c r="O16" s="354"/>
      <c r="P16" s="362"/>
      <c r="Q16" s="362"/>
      <c r="R16" s="361"/>
      <c r="S16" s="363"/>
      <c r="T16" s="441"/>
    </row>
    <row r="17" spans="2:20" s="391" customFormat="1" x14ac:dyDescent="0.25">
      <c r="B17" s="352"/>
      <c r="C17" s="353"/>
      <c r="D17" s="353"/>
      <c r="E17" s="354"/>
      <c r="F17" s="355"/>
      <c r="G17" s="356"/>
      <c r="H17" s="357"/>
      <c r="I17" s="357"/>
      <c r="J17" s="358"/>
      <c r="K17" s="359"/>
      <c r="L17" s="360"/>
      <c r="M17" s="361"/>
      <c r="N17" s="361"/>
      <c r="O17" s="354"/>
      <c r="P17" s="362"/>
      <c r="Q17" s="362"/>
      <c r="R17" s="361"/>
      <c r="S17" s="363"/>
      <c r="T17" s="441"/>
    </row>
    <row r="18" spans="2:20" s="391" customFormat="1" x14ac:dyDescent="0.25">
      <c r="B18" s="352"/>
      <c r="C18" s="353"/>
      <c r="D18" s="353"/>
      <c r="E18" s="354"/>
      <c r="F18" s="355"/>
      <c r="G18" s="356"/>
      <c r="H18" s="357"/>
      <c r="I18" s="357"/>
      <c r="J18" s="358"/>
      <c r="K18" s="359"/>
      <c r="L18" s="360"/>
      <c r="M18" s="361"/>
      <c r="N18" s="361"/>
      <c r="O18" s="354"/>
      <c r="P18" s="362"/>
      <c r="Q18" s="362"/>
      <c r="R18" s="361"/>
      <c r="S18" s="363"/>
      <c r="T18" s="441"/>
    </row>
    <row r="19" spans="2:20" s="391" customFormat="1" x14ac:dyDescent="0.25">
      <c r="B19" s="352"/>
      <c r="C19" s="353"/>
      <c r="D19" s="353"/>
      <c r="E19" s="354"/>
      <c r="F19" s="355"/>
      <c r="G19" s="356"/>
      <c r="H19" s="357"/>
      <c r="I19" s="357"/>
      <c r="J19" s="358"/>
      <c r="K19" s="359"/>
      <c r="L19" s="360"/>
      <c r="M19" s="361"/>
      <c r="N19" s="361"/>
      <c r="O19" s="354"/>
      <c r="P19" s="362"/>
      <c r="Q19" s="362"/>
      <c r="R19" s="361"/>
      <c r="S19" s="363"/>
      <c r="T19" s="441"/>
    </row>
    <row r="20" spans="2:20" s="391" customFormat="1" x14ac:dyDescent="0.25">
      <c r="B20" s="352"/>
      <c r="C20" s="353"/>
      <c r="D20" s="353"/>
      <c r="E20" s="354"/>
      <c r="F20" s="355"/>
      <c r="G20" s="356"/>
      <c r="H20" s="357"/>
      <c r="I20" s="357"/>
      <c r="J20" s="358"/>
      <c r="K20" s="359"/>
      <c r="L20" s="360"/>
      <c r="M20" s="361"/>
      <c r="N20" s="361"/>
      <c r="O20" s="354"/>
      <c r="P20" s="362"/>
      <c r="Q20" s="362"/>
      <c r="R20" s="361"/>
      <c r="S20" s="363"/>
      <c r="T20" s="441"/>
    </row>
    <row r="21" spans="2:20" s="391" customFormat="1" x14ac:dyDescent="0.25">
      <c r="B21" s="352"/>
      <c r="C21" s="353"/>
      <c r="D21" s="353"/>
      <c r="E21" s="354"/>
      <c r="F21" s="355"/>
      <c r="G21" s="356"/>
      <c r="H21" s="357"/>
      <c r="I21" s="357"/>
      <c r="J21" s="358"/>
      <c r="K21" s="359"/>
      <c r="L21" s="360"/>
      <c r="M21" s="361"/>
      <c r="N21" s="361"/>
      <c r="O21" s="354"/>
      <c r="P21" s="362"/>
      <c r="Q21" s="362"/>
      <c r="R21" s="361"/>
      <c r="S21" s="363"/>
      <c r="T21" s="441"/>
    </row>
    <row r="22" spans="2:20" s="391" customFormat="1" x14ac:dyDescent="0.25">
      <c r="B22" s="352"/>
      <c r="C22" s="353"/>
      <c r="D22" s="353"/>
      <c r="E22" s="354"/>
      <c r="F22" s="355"/>
      <c r="G22" s="356"/>
      <c r="H22" s="357"/>
      <c r="I22" s="357"/>
      <c r="J22" s="358"/>
      <c r="K22" s="359"/>
      <c r="L22" s="360"/>
      <c r="M22" s="361"/>
      <c r="N22" s="361"/>
      <c r="O22" s="354"/>
      <c r="P22" s="362"/>
      <c r="Q22" s="362"/>
      <c r="R22" s="361"/>
      <c r="S22" s="363"/>
      <c r="T22" s="441"/>
    </row>
    <row r="23" spans="2:20" x14ac:dyDescent="0.25">
      <c r="B23" s="78" t="s">
        <v>70</v>
      </c>
      <c r="C23" s="471">
        <f>COUNTA(Tabla10[RFC])</f>
        <v>0</v>
      </c>
      <c r="D23" s="79"/>
      <c r="E23" s="80"/>
      <c r="F23" s="80"/>
      <c r="G23" s="81"/>
      <c r="H23" s="82"/>
      <c r="I23" s="82"/>
      <c r="K23" s="83" t="s">
        <v>71</v>
      </c>
      <c r="L23" s="471">
        <f>COUNTA(Tabla10[Número de plaza])</f>
        <v>0</v>
      </c>
      <c r="M23" s="81"/>
      <c r="N23" s="81"/>
      <c r="O23" s="79"/>
      <c r="P23" s="84" t="s">
        <v>102</v>
      </c>
      <c r="Q23" s="80"/>
      <c r="R23" s="85"/>
      <c r="S23" s="475">
        <f>SUM(Tabla10[[#All],[Percepciones pagadas en el periodo reportado *]])</f>
        <v>0</v>
      </c>
    </row>
    <row r="24" spans="2:20" x14ac:dyDescent="0.25">
      <c r="B24" s="47"/>
      <c r="C24" s="1"/>
      <c r="D24" s="1"/>
      <c r="E24" s="1"/>
      <c r="F24" s="86"/>
      <c r="G24" s="87"/>
      <c r="H24" s="86"/>
      <c r="I24" s="86"/>
      <c r="J24" s="86"/>
      <c r="K24" s="88"/>
      <c r="L24" s="87"/>
      <c r="M24" s="87"/>
      <c r="N24" s="87"/>
      <c r="O24" s="87"/>
      <c r="P24" s="1"/>
      <c r="Q24" s="1"/>
      <c r="R24" s="1"/>
      <c r="S24" s="48"/>
    </row>
    <row r="25" spans="2:20" x14ac:dyDescent="0.25">
      <c r="B25" s="47"/>
      <c r="C25" s="1"/>
      <c r="D25" s="1"/>
      <c r="E25" s="1"/>
      <c r="F25" s="86"/>
      <c r="G25" s="87"/>
      <c r="H25" s="86"/>
      <c r="I25" s="86"/>
      <c r="J25" s="86"/>
      <c r="K25" s="88"/>
      <c r="L25" s="87"/>
      <c r="M25" s="87"/>
      <c r="N25" s="87"/>
      <c r="O25" s="87"/>
      <c r="P25" s="1"/>
      <c r="Q25" s="1"/>
      <c r="R25" s="1"/>
      <c r="S25" s="48"/>
    </row>
    <row r="26" spans="2:20" x14ac:dyDescent="0.25">
      <c r="B26" s="89"/>
      <c r="C26" s="90"/>
      <c r="D26" s="91"/>
      <c r="E26" s="92"/>
      <c r="F26" s="93"/>
      <c r="G26" s="94"/>
      <c r="H26" s="95"/>
      <c r="I26" s="95"/>
      <c r="J26" s="90"/>
      <c r="K26" s="96"/>
      <c r="L26" s="94"/>
      <c r="M26" s="94"/>
      <c r="N26" s="94"/>
      <c r="O26" s="94"/>
      <c r="P26" s="93"/>
      <c r="Q26" s="93"/>
      <c r="R26" s="90"/>
      <c r="S26" s="97"/>
    </row>
    <row r="27" spans="2:20" x14ac:dyDescent="0.25">
      <c r="B27" s="42" t="s">
        <v>103</v>
      </c>
      <c r="C27" s="49"/>
      <c r="D27" s="49"/>
      <c r="E27" s="49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</row>
    <row r="28" spans="2:20" x14ac:dyDescent="0.25">
      <c r="B28" s="42" t="s">
        <v>104</v>
      </c>
      <c r="D28" s="98"/>
      <c r="E28" s="99"/>
    </row>
    <row r="29" spans="2:20" x14ac:dyDescent="0.25">
      <c r="B29" s="42"/>
      <c r="D29" s="98"/>
      <c r="E29" s="99"/>
    </row>
    <row r="30" spans="2:20" x14ac:dyDescent="0.25">
      <c r="B30" s="116" t="s">
        <v>334</v>
      </c>
      <c r="D30" s="98"/>
      <c r="E30" s="99"/>
    </row>
    <row r="31" spans="2:20" x14ac:dyDescent="0.25">
      <c r="B31" s="266" t="s">
        <v>335</v>
      </c>
      <c r="D31" s="98"/>
      <c r="E31" s="99"/>
    </row>
    <row r="32" spans="2:20" x14ac:dyDescent="0.25">
      <c r="B32" s="42" t="s">
        <v>336</v>
      </c>
      <c r="D32" s="98"/>
      <c r="E32" s="99"/>
    </row>
    <row r="33" spans="2:5" x14ac:dyDescent="0.25">
      <c r="B33" s="42" t="s">
        <v>337</v>
      </c>
      <c r="D33" s="98"/>
      <c r="E33" s="99"/>
    </row>
    <row r="34" spans="2:5" x14ac:dyDescent="0.25">
      <c r="B34" s="42"/>
      <c r="D34" s="98"/>
      <c r="E34" s="99"/>
    </row>
    <row r="35" spans="2:5" x14ac:dyDescent="0.25">
      <c r="E35" s="100"/>
    </row>
    <row r="36" spans="2:5" x14ac:dyDescent="0.25">
      <c r="B36" s="303"/>
      <c r="C36" s="304"/>
      <c r="D36" s="305"/>
    </row>
    <row r="37" spans="2:5" x14ac:dyDescent="0.25">
      <c r="B37" s="503" t="str">
        <f>'A Y II D4'!B30:D30</f>
        <v>Héctor Alejandro González López</v>
      </c>
      <c r="C37" s="504"/>
      <c r="D37" s="505"/>
    </row>
    <row r="38" spans="2:5" x14ac:dyDescent="0.25">
      <c r="B38" s="506" t="s">
        <v>37</v>
      </c>
      <c r="C38" s="507"/>
      <c r="D38" s="508"/>
    </row>
    <row r="39" spans="2:5" x14ac:dyDescent="0.25">
      <c r="B39" s="295"/>
      <c r="C39" s="296"/>
      <c r="D39" s="297"/>
    </row>
    <row r="40" spans="2:5" x14ac:dyDescent="0.25">
      <c r="B40" s="503" t="str">
        <f>'A Y II D4'!B33:D33</f>
        <v>Unidad de Enlace PEF / CONAC</v>
      </c>
      <c r="C40" s="504"/>
      <c r="D40" s="505"/>
    </row>
    <row r="41" spans="2:5" x14ac:dyDescent="0.25">
      <c r="B41" s="506" t="s">
        <v>38</v>
      </c>
      <c r="C41" s="507"/>
      <c r="D41" s="508"/>
    </row>
    <row r="42" spans="2:5" x14ac:dyDescent="0.25">
      <c r="B42" s="295"/>
      <c r="C42" s="296"/>
      <c r="D42" s="297"/>
    </row>
    <row r="43" spans="2:5" x14ac:dyDescent="0.25">
      <c r="B43" s="503"/>
      <c r="C43" s="504"/>
      <c r="D43" s="505"/>
    </row>
    <row r="44" spans="2:5" x14ac:dyDescent="0.25">
      <c r="B44" s="506" t="s">
        <v>39</v>
      </c>
      <c r="C44" s="507"/>
      <c r="D44" s="508"/>
    </row>
    <row r="45" spans="2:5" x14ac:dyDescent="0.25">
      <c r="B45" s="295"/>
      <c r="C45" s="296"/>
      <c r="D45" s="297"/>
    </row>
    <row r="46" spans="2:5" x14ac:dyDescent="0.25">
      <c r="B46" s="509" t="str">
        <f>'A Y II D4'!B39:D39</f>
        <v>Guadalupe, Zac. 7/oct/2021</v>
      </c>
      <c r="C46" s="524"/>
      <c r="D46" s="525"/>
    </row>
    <row r="47" spans="2:5" x14ac:dyDescent="0.25">
      <c r="B47" s="506" t="s">
        <v>353</v>
      </c>
      <c r="C47" s="507"/>
      <c r="D47" s="508"/>
    </row>
    <row r="48" spans="2:5" x14ac:dyDescent="0.25">
      <c r="B48" s="509"/>
      <c r="C48" s="524"/>
      <c r="D48" s="525"/>
    </row>
  </sheetData>
  <sheetProtection algorithmName="SHA-512" hashValue="mw6KfzXTPoqHIDKf8ymG+3DHPR1CNFsaV8o+1SuzxHw06elSpIfW6qNRPbJ2ToHG10hOXUJguQgOzEoiphu8vg==" saltValue="I0jW1ZiNxt3mYWgeeLIWQw==" spinCount="100000" sheet="1" insertRows="0" deleteRows="0" autoFilter="0"/>
  <mergeCells count="22">
    <mergeCell ref="B37:D37"/>
    <mergeCell ref="B38:D38"/>
    <mergeCell ref="B40:D40"/>
    <mergeCell ref="B48:D48"/>
    <mergeCell ref="B47:D47"/>
    <mergeCell ref="B41:D41"/>
    <mergeCell ref="B43:D43"/>
    <mergeCell ref="B44:D44"/>
    <mergeCell ref="B46:D46"/>
    <mergeCell ref="P8:R8"/>
    <mergeCell ref="P7:R7"/>
    <mergeCell ref="S11:S12"/>
    <mergeCell ref="B11:B12"/>
    <mergeCell ref="C11:C12"/>
    <mergeCell ref="D11:D12"/>
    <mergeCell ref="E11:E12"/>
    <mergeCell ref="F11:L11"/>
    <mergeCell ref="M11:M12"/>
    <mergeCell ref="N11:N12"/>
    <mergeCell ref="O11:O12"/>
    <mergeCell ref="P11:Q11"/>
    <mergeCell ref="R11:R12"/>
  </mergeCells>
  <dataValidations disablePrompts="1" count="1">
    <dataValidation allowBlank="1" showInputMessage="1" showErrorMessage="1" sqref="M8:O8 B8" xr:uid="{00000000-0002-0000-0300-000000000000}"/>
  </dataValidations>
  <printOptions horizontalCentered="1"/>
  <pageMargins left="0.98425196850393704" right="0.62992125984251968" top="0.74803149606299213" bottom="0.74803149606299213" header="0.31496062992125984" footer="0.31496062992125984"/>
  <pageSetup paperSize="5" scale="60" orientation="landscape" r:id="rId1"/>
  <headerFooter>
    <oddFooter xml:space="preserve">&amp;L
</oddFooter>
  </headerFooter>
  <drawing r:id="rId2"/>
  <legacyDrawingHF r:id="rId3"/>
  <tableParts count="1">
    <tablePart r:id="rId4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B1:Y202"/>
  <sheetViews>
    <sheetView showGridLines="0" zoomScale="85" zoomScaleNormal="85" workbookViewId="0">
      <pane ySplit="9" topLeftCell="A176" activePane="bottomLeft" state="frozen"/>
      <selection activeCell="G34" sqref="G34"/>
      <selection pane="bottomLeft" activeCell="C16" sqref="C16:D185"/>
    </sheetView>
  </sheetViews>
  <sheetFormatPr baseColWidth="10" defaultColWidth="11" defaultRowHeight="15" x14ac:dyDescent="0.25"/>
  <cols>
    <col min="1" max="1" width="1.5703125" style="27" customWidth="1"/>
    <col min="2" max="2" width="18.28515625" style="27" customWidth="1"/>
    <col min="3" max="3" width="21.140625" style="27" bestFit="1" customWidth="1"/>
    <col min="4" max="4" width="29.42578125" style="27" bestFit="1" customWidth="1"/>
    <col min="5" max="5" width="46.85546875" style="27" customWidth="1"/>
    <col min="6" max="6" width="13.42578125" style="27" customWidth="1"/>
    <col min="7" max="8" width="9.42578125" style="27" customWidth="1"/>
    <col min="9" max="9" width="10.28515625" style="27" customWidth="1"/>
    <col min="10" max="11" width="9.42578125" style="27" customWidth="1"/>
    <col min="12" max="12" width="10" style="27" customWidth="1"/>
    <col min="13" max="14" width="9.42578125" style="27" customWidth="1"/>
    <col min="15" max="15" width="10" style="27" customWidth="1"/>
    <col min="16" max="17" width="9.42578125" style="27" customWidth="1"/>
    <col min="18" max="18" width="11.5703125" style="27" customWidth="1"/>
    <col min="19" max="20" width="9.42578125" style="27" customWidth="1"/>
    <col min="21" max="21" width="10.42578125" style="27" customWidth="1"/>
    <col min="22" max="22" width="10" style="27" customWidth="1"/>
    <col min="23" max="23" width="8.140625" style="27" customWidth="1"/>
    <col min="24" max="24" width="10.42578125" style="27" customWidth="1"/>
    <col min="25" max="25" width="18.42578125" style="101" customWidth="1"/>
    <col min="26" max="26" width="25.28515625" style="27" customWidth="1"/>
    <col min="27" max="16384" width="11" style="27"/>
  </cols>
  <sheetData>
    <row r="1" spans="2:25" ht="15" customHeight="1" x14ac:dyDescent="0.25"/>
    <row r="2" spans="2:25" ht="15" customHeight="1" x14ac:dyDescent="0.25"/>
    <row r="3" spans="2:25" ht="15" customHeight="1" x14ac:dyDescent="0.25"/>
    <row r="4" spans="2:25" ht="15" customHeight="1" x14ac:dyDescent="0.25"/>
    <row r="5" spans="2:25" ht="15" customHeight="1" x14ac:dyDescent="0.25"/>
    <row r="6" spans="2:25" ht="15" customHeight="1" x14ac:dyDescent="0.25"/>
    <row r="7" spans="2:25" s="50" customFormat="1" ht="18.75" x14ac:dyDescent="0.3">
      <c r="B7" s="365" t="s">
        <v>105</v>
      </c>
      <c r="C7" s="366"/>
      <c r="D7" s="366"/>
      <c r="E7" s="366"/>
      <c r="F7" s="366"/>
      <c r="G7" s="366"/>
      <c r="H7" s="366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531" t="str">
        <f>'Caratula Resumen'!E16</f>
        <v xml:space="preserve"> ZACATECAS </v>
      </c>
      <c r="W7" s="531"/>
      <c r="X7" s="531"/>
      <c r="Y7" s="14"/>
    </row>
    <row r="8" spans="2:25" s="50" customFormat="1" ht="17.100000000000001" customHeight="1" x14ac:dyDescent="0.3">
      <c r="B8" s="518" t="str">
        <f>'Caratula Resumen'!E17</f>
        <v>Fondo de Aportaciones para la Educación Tecnológica y de Adultos/Colegio Nacional de Educación Profesional Técnica (FAETA/CONALEP)</v>
      </c>
      <c r="C8" s="519"/>
      <c r="D8" s="519"/>
      <c r="E8" s="519"/>
      <c r="F8" s="519"/>
      <c r="G8" s="519"/>
      <c r="H8" s="519"/>
      <c r="I8" s="519"/>
      <c r="J8" s="519"/>
      <c r="K8" s="519"/>
      <c r="L8" s="519"/>
      <c r="M8" s="519"/>
      <c r="N8" s="519"/>
      <c r="O8" s="519"/>
      <c r="P8" s="519"/>
      <c r="Q8" s="16"/>
      <c r="R8" s="16"/>
      <c r="S8" s="16"/>
      <c r="T8" s="16"/>
      <c r="U8" s="16"/>
      <c r="V8" s="530" t="str">
        <f>+'B)'!P8</f>
        <v>3er. Trimestre 2021</v>
      </c>
      <c r="W8" s="530"/>
      <c r="X8" s="530"/>
      <c r="Y8" s="285"/>
    </row>
    <row r="9" spans="2:25" ht="28.5" customHeight="1" x14ac:dyDescent="0.25">
      <c r="B9" s="102"/>
      <c r="C9" s="103"/>
      <c r="D9" s="103"/>
      <c r="E9" s="103"/>
      <c r="F9" s="103"/>
      <c r="G9" s="52"/>
      <c r="H9" s="52"/>
      <c r="I9" s="52"/>
      <c r="J9" s="52"/>
      <c r="K9" s="52"/>
      <c r="L9" s="52"/>
      <c r="M9" s="52"/>
      <c r="N9" s="52"/>
      <c r="O9" s="52"/>
      <c r="P9" s="52"/>
      <c r="Q9" s="52"/>
      <c r="R9" s="52"/>
      <c r="S9" s="52"/>
      <c r="T9" s="52"/>
      <c r="U9" s="52"/>
      <c r="V9" s="52"/>
      <c r="W9" s="52"/>
      <c r="X9" s="52"/>
      <c r="Y9" s="104"/>
    </row>
    <row r="10" spans="2:25" ht="6.95" customHeight="1" x14ac:dyDescent="0.35">
      <c r="G10" s="105"/>
      <c r="H10" s="105"/>
      <c r="I10" s="105"/>
      <c r="J10" s="105"/>
      <c r="K10" s="105"/>
      <c r="L10" s="105"/>
      <c r="M10" s="105"/>
      <c r="N10" s="106"/>
      <c r="O10" s="106"/>
      <c r="Y10" s="27"/>
    </row>
    <row r="11" spans="2:25" ht="22.5" customHeight="1" x14ac:dyDescent="0.25">
      <c r="B11" s="542" t="s">
        <v>41</v>
      </c>
      <c r="C11" s="545" t="s">
        <v>89</v>
      </c>
      <c r="D11" s="545" t="s">
        <v>43</v>
      </c>
      <c r="E11" s="545" t="s">
        <v>44</v>
      </c>
      <c r="F11" s="542" t="s">
        <v>106</v>
      </c>
      <c r="G11" s="526" t="s">
        <v>107</v>
      </c>
      <c r="H11" s="526"/>
      <c r="I11" s="526"/>
      <c r="J11" s="526"/>
      <c r="K11" s="526"/>
      <c r="L11" s="526"/>
      <c r="M11" s="526"/>
      <c r="N11" s="526"/>
      <c r="O11" s="526"/>
      <c r="P11" s="526"/>
      <c r="Q11" s="526"/>
      <c r="R11" s="526"/>
      <c r="S11" s="526"/>
      <c r="T11" s="526"/>
      <c r="U11" s="526"/>
      <c r="V11" s="527" t="s">
        <v>108</v>
      </c>
      <c r="W11" s="527" t="s">
        <v>109</v>
      </c>
      <c r="X11" s="527" t="s">
        <v>110</v>
      </c>
      <c r="Y11" s="527" t="s">
        <v>111</v>
      </c>
    </row>
    <row r="12" spans="2:25" s="101" customFormat="1" ht="22.5" customHeight="1" x14ac:dyDescent="0.25">
      <c r="B12" s="543"/>
      <c r="C12" s="545"/>
      <c r="D12" s="545"/>
      <c r="E12" s="545"/>
      <c r="F12" s="543"/>
      <c r="G12" s="527" t="s">
        <v>112</v>
      </c>
      <c r="H12" s="527"/>
      <c r="I12" s="527"/>
      <c r="J12" s="527" t="s">
        <v>113</v>
      </c>
      <c r="K12" s="527"/>
      <c r="L12" s="527"/>
      <c r="M12" s="527" t="s">
        <v>114</v>
      </c>
      <c r="N12" s="527"/>
      <c r="O12" s="527"/>
      <c r="P12" s="527" t="s">
        <v>115</v>
      </c>
      <c r="Q12" s="527"/>
      <c r="R12" s="527"/>
      <c r="S12" s="527" t="s">
        <v>116</v>
      </c>
      <c r="T12" s="527"/>
      <c r="U12" s="527"/>
      <c r="V12" s="527"/>
      <c r="W12" s="527"/>
      <c r="X12" s="527"/>
      <c r="Y12" s="527"/>
    </row>
    <row r="13" spans="2:25" s="101" customFormat="1" ht="29.25" customHeight="1" x14ac:dyDescent="0.25">
      <c r="B13" s="544"/>
      <c r="C13" s="545"/>
      <c r="D13" s="545"/>
      <c r="E13" s="545"/>
      <c r="F13" s="544"/>
      <c r="G13" s="269" t="s">
        <v>117</v>
      </c>
      <c r="H13" s="269" t="s">
        <v>118</v>
      </c>
      <c r="I13" s="269" t="s">
        <v>119</v>
      </c>
      <c r="J13" s="269" t="s">
        <v>117</v>
      </c>
      <c r="K13" s="269" t="s">
        <v>118</v>
      </c>
      <c r="L13" s="269" t="s">
        <v>119</v>
      </c>
      <c r="M13" s="269" t="s">
        <v>117</v>
      </c>
      <c r="N13" s="269" t="s">
        <v>118</v>
      </c>
      <c r="O13" s="269" t="s">
        <v>119</v>
      </c>
      <c r="P13" s="269" t="s">
        <v>117</v>
      </c>
      <c r="Q13" s="269" t="s">
        <v>118</v>
      </c>
      <c r="R13" s="269" t="s">
        <v>119</v>
      </c>
      <c r="S13" s="269" t="s">
        <v>117</v>
      </c>
      <c r="T13" s="269" t="s">
        <v>118</v>
      </c>
      <c r="U13" s="269" t="s">
        <v>119</v>
      </c>
      <c r="V13" s="527"/>
      <c r="W13" s="527"/>
      <c r="X13" s="527"/>
      <c r="Y13" s="527"/>
    </row>
    <row r="14" spans="2:25" s="101" customFormat="1" ht="4.5" customHeight="1" x14ac:dyDescent="0.25">
      <c r="G14" s="108"/>
      <c r="H14" s="108"/>
      <c r="I14" s="108"/>
      <c r="J14" s="108"/>
      <c r="K14" s="108"/>
      <c r="L14" s="108"/>
      <c r="M14" s="108"/>
      <c r="N14" s="108"/>
      <c r="O14" s="108"/>
      <c r="P14" s="108"/>
      <c r="Q14" s="108"/>
      <c r="R14" s="108"/>
      <c r="S14" s="108"/>
      <c r="T14" s="108"/>
      <c r="U14" s="108"/>
      <c r="V14" s="27"/>
      <c r="W14" s="27"/>
      <c r="X14" s="27"/>
    </row>
    <row r="15" spans="2:25" s="112" customFormat="1" ht="76.5" hidden="1" customHeight="1" x14ac:dyDescent="0.2">
      <c r="B15" s="109" t="s">
        <v>41</v>
      </c>
      <c r="C15" s="110" t="s">
        <v>89</v>
      </c>
      <c r="D15" s="110" t="s">
        <v>43</v>
      </c>
      <c r="E15" s="110" t="s">
        <v>44</v>
      </c>
      <c r="F15" s="109" t="s">
        <v>106</v>
      </c>
      <c r="G15" s="269" t="s">
        <v>117</v>
      </c>
      <c r="H15" s="269" t="s">
        <v>118</v>
      </c>
      <c r="I15" s="269" t="s">
        <v>119</v>
      </c>
      <c r="J15" s="269" t="s">
        <v>120</v>
      </c>
      <c r="K15" s="269" t="s">
        <v>121</v>
      </c>
      <c r="L15" s="269" t="s">
        <v>122</v>
      </c>
      <c r="M15" s="269" t="s">
        <v>123</v>
      </c>
      <c r="N15" s="269" t="s">
        <v>124</v>
      </c>
      <c r="O15" s="269" t="s">
        <v>125</v>
      </c>
      <c r="P15" s="269" t="s">
        <v>126</v>
      </c>
      <c r="Q15" s="269" t="s">
        <v>127</v>
      </c>
      <c r="R15" s="269" t="s">
        <v>128</v>
      </c>
      <c r="S15" s="269" t="s">
        <v>129</v>
      </c>
      <c r="T15" s="269" t="s">
        <v>130</v>
      </c>
      <c r="U15" s="269" t="s">
        <v>131</v>
      </c>
      <c r="V15" s="63" t="s">
        <v>108</v>
      </c>
      <c r="W15" s="63" t="s">
        <v>109</v>
      </c>
      <c r="X15" s="63" t="s">
        <v>110</v>
      </c>
      <c r="Y15" s="111" t="s">
        <v>132</v>
      </c>
    </row>
    <row r="16" spans="2:25" s="439" customFormat="1" x14ac:dyDescent="0.25">
      <c r="B16" s="598" t="s">
        <v>357</v>
      </c>
      <c r="C16" s="632" t="s">
        <v>403</v>
      </c>
      <c r="D16" s="632" t="s">
        <v>404</v>
      </c>
      <c r="E16" s="598" t="s">
        <v>405</v>
      </c>
      <c r="F16" s="598" t="s">
        <v>371</v>
      </c>
      <c r="G16" s="598" t="s">
        <v>406</v>
      </c>
      <c r="H16" s="598" t="s">
        <v>406</v>
      </c>
      <c r="I16" s="598" t="s">
        <v>406</v>
      </c>
      <c r="J16" s="598" t="s">
        <v>407</v>
      </c>
      <c r="K16" s="598" t="s">
        <v>406</v>
      </c>
      <c r="L16" s="598" t="s">
        <v>406</v>
      </c>
      <c r="M16" s="598" t="s">
        <v>406</v>
      </c>
      <c r="N16" s="598" t="s">
        <v>367</v>
      </c>
      <c r="O16" s="598" t="s">
        <v>406</v>
      </c>
      <c r="P16" s="598" t="s">
        <v>406</v>
      </c>
      <c r="Q16" s="598" t="s">
        <v>406</v>
      </c>
      <c r="R16" s="598" t="s">
        <v>406</v>
      </c>
      <c r="S16" s="598" t="s">
        <v>406</v>
      </c>
      <c r="T16" s="598" t="s">
        <v>406</v>
      </c>
      <c r="U16" s="598" t="s">
        <v>406</v>
      </c>
      <c r="V16" s="598" t="s">
        <v>407</v>
      </c>
      <c r="W16" s="598" t="s">
        <v>367</v>
      </c>
      <c r="X16" s="598" t="s">
        <v>406</v>
      </c>
      <c r="Y16" s="598">
        <v>41389.660000000003</v>
      </c>
    </row>
    <row r="17" spans="2:25" s="439" customFormat="1" x14ac:dyDescent="0.25">
      <c r="B17" s="598" t="s">
        <v>357</v>
      </c>
      <c r="C17" s="632" t="s">
        <v>408</v>
      </c>
      <c r="D17" s="632" t="s">
        <v>409</v>
      </c>
      <c r="E17" s="598" t="s">
        <v>410</v>
      </c>
      <c r="F17" s="598" t="s">
        <v>371</v>
      </c>
      <c r="G17" s="598" t="s">
        <v>406</v>
      </c>
      <c r="H17" s="598" t="s">
        <v>406</v>
      </c>
      <c r="I17" s="598" t="s">
        <v>406</v>
      </c>
      <c r="J17" s="598" t="s">
        <v>407</v>
      </c>
      <c r="K17" s="598" t="s">
        <v>406</v>
      </c>
      <c r="L17" s="598" t="s">
        <v>406</v>
      </c>
      <c r="M17" s="598" t="s">
        <v>406</v>
      </c>
      <c r="N17" s="598" t="s">
        <v>367</v>
      </c>
      <c r="O17" s="598" t="s">
        <v>406</v>
      </c>
      <c r="P17" s="598" t="s">
        <v>406</v>
      </c>
      <c r="Q17" s="598" t="s">
        <v>406</v>
      </c>
      <c r="R17" s="598" t="s">
        <v>406</v>
      </c>
      <c r="S17" s="598" t="s">
        <v>406</v>
      </c>
      <c r="T17" s="598" t="s">
        <v>406</v>
      </c>
      <c r="U17" s="598" t="s">
        <v>406</v>
      </c>
      <c r="V17" s="598" t="s">
        <v>407</v>
      </c>
      <c r="W17" s="598" t="s">
        <v>367</v>
      </c>
      <c r="X17" s="598" t="s">
        <v>406</v>
      </c>
      <c r="Y17" s="598">
        <v>40461.83</v>
      </c>
    </row>
    <row r="18" spans="2:25" s="439" customFormat="1" x14ac:dyDescent="0.25">
      <c r="B18" s="598" t="s">
        <v>357</v>
      </c>
      <c r="C18" s="632" t="s">
        <v>411</v>
      </c>
      <c r="D18" s="632" t="s">
        <v>412</v>
      </c>
      <c r="E18" s="598" t="s">
        <v>413</v>
      </c>
      <c r="F18" s="598" t="s">
        <v>371</v>
      </c>
      <c r="G18" s="598" t="s">
        <v>406</v>
      </c>
      <c r="H18" s="598" t="s">
        <v>406</v>
      </c>
      <c r="I18" s="598" t="s">
        <v>406</v>
      </c>
      <c r="J18" s="598" t="s">
        <v>407</v>
      </c>
      <c r="K18" s="598" t="s">
        <v>406</v>
      </c>
      <c r="L18" s="598" t="s">
        <v>406</v>
      </c>
      <c r="M18" s="598" t="s">
        <v>406</v>
      </c>
      <c r="N18" s="598" t="s">
        <v>367</v>
      </c>
      <c r="O18" s="598" t="s">
        <v>406</v>
      </c>
      <c r="P18" s="598" t="s">
        <v>406</v>
      </c>
      <c r="Q18" s="598" t="s">
        <v>406</v>
      </c>
      <c r="R18" s="598" t="s">
        <v>406</v>
      </c>
      <c r="S18" s="598" t="s">
        <v>406</v>
      </c>
      <c r="T18" s="598" t="s">
        <v>406</v>
      </c>
      <c r="U18" s="598" t="s">
        <v>406</v>
      </c>
      <c r="V18" s="598" t="s">
        <v>407</v>
      </c>
      <c r="W18" s="598" t="s">
        <v>367</v>
      </c>
      <c r="X18" s="598" t="s">
        <v>406</v>
      </c>
      <c r="Y18" s="598">
        <v>38365.75</v>
      </c>
    </row>
    <row r="19" spans="2:25" s="439" customFormat="1" x14ac:dyDescent="0.25">
      <c r="B19" s="598" t="s">
        <v>357</v>
      </c>
      <c r="C19" s="632" t="s">
        <v>414</v>
      </c>
      <c r="D19" s="632" t="s">
        <v>415</v>
      </c>
      <c r="E19" s="598" t="s">
        <v>416</v>
      </c>
      <c r="F19" s="598" t="s">
        <v>371</v>
      </c>
      <c r="G19" s="598" t="s">
        <v>406</v>
      </c>
      <c r="H19" s="598" t="s">
        <v>406</v>
      </c>
      <c r="I19" s="598" t="s">
        <v>406</v>
      </c>
      <c r="J19" s="598" t="s">
        <v>407</v>
      </c>
      <c r="K19" s="598" t="s">
        <v>406</v>
      </c>
      <c r="L19" s="598" t="s">
        <v>406</v>
      </c>
      <c r="M19" s="598" t="s">
        <v>406</v>
      </c>
      <c r="N19" s="598" t="s">
        <v>367</v>
      </c>
      <c r="O19" s="598" t="s">
        <v>406</v>
      </c>
      <c r="P19" s="598" t="s">
        <v>406</v>
      </c>
      <c r="Q19" s="598" t="s">
        <v>406</v>
      </c>
      <c r="R19" s="598" t="s">
        <v>406</v>
      </c>
      <c r="S19" s="598" t="s">
        <v>406</v>
      </c>
      <c r="T19" s="598" t="s">
        <v>406</v>
      </c>
      <c r="U19" s="598" t="s">
        <v>406</v>
      </c>
      <c r="V19" s="598" t="s">
        <v>407</v>
      </c>
      <c r="W19" s="598" t="s">
        <v>367</v>
      </c>
      <c r="X19" s="598" t="s">
        <v>406</v>
      </c>
      <c r="Y19" s="598">
        <v>56693.500000000007</v>
      </c>
    </row>
    <row r="20" spans="2:25" s="439" customFormat="1" x14ac:dyDescent="0.25">
      <c r="B20" s="598" t="s">
        <v>357</v>
      </c>
      <c r="C20" s="632" t="s">
        <v>417</v>
      </c>
      <c r="D20" s="632" t="s">
        <v>418</v>
      </c>
      <c r="E20" s="598" t="s">
        <v>419</v>
      </c>
      <c r="F20" s="598" t="s">
        <v>371</v>
      </c>
      <c r="G20" s="598" t="s">
        <v>406</v>
      </c>
      <c r="H20" s="598" t="s">
        <v>406</v>
      </c>
      <c r="I20" s="598" t="s">
        <v>406</v>
      </c>
      <c r="J20" s="598" t="s">
        <v>407</v>
      </c>
      <c r="K20" s="598" t="s">
        <v>406</v>
      </c>
      <c r="L20" s="598" t="s">
        <v>406</v>
      </c>
      <c r="M20" s="598" t="s">
        <v>406</v>
      </c>
      <c r="N20" s="598" t="s">
        <v>367</v>
      </c>
      <c r="O20" s="598" t="s">
        <v>406</v>
      </c>
      <c r="P20" s="598" t="s">
        <v>406</v>
      </c>
      <c r="Q20" s="598" t="s">
        <v>406</v>
      </c>
      <c r="R20" s="598" t="s">
        <v>406</v>
      </c>
      <c r="S20" s="598" t="s">
        <v>406</v>
      </c>
      <c r="T20" s="598" t="s">
        <v>406</v>
      </c>
      <c r="U20" s="598" t="s">
        <v>406</v>
      </c>
      <c r="V20" s="598" t="s">
        <v>407</v>
      </c>
      <c r="W20" s="598" t="s">
        <v>367</v>
      </c>
      <c r="X20" s="598" t="s">
        <v>406</v>
      </c>
      <c r="Y20" s="598">
        <v>94465.56</v>
      </c>
    </row>
    <row r="21" spans="2:25" s="439" customFormat="1" x14ac:dyDescent="0.25">
      <c r="B21" s="598" t="s">
        <v>357</v>
      </c>
      <c r="C21" s="632" t="s">
        <v>420</v>
      </c>
      <c r="D21" s="632" t="s">
        <v>421</v>
      </c>
      <c r="E21" s="598" t="s">
        <v>422</v>
      </c>
      <c r="F21" s="598" t="s">
        <v>371</v>
      </c>
      <c r="G21" s="598" t="s">
        <v>406</v>
      </c>
      <c r="H21" s="598" t="s">
        <v>406</v>
      </c>
      <c r="I21" s="598" t="s">
        <v>406</v>
      </c>
      <c r="J21" s="598" t="s">
        <v>407</v>
      </c>
      <c r="K21" s="598" t="s">
        <v>406</v>
      </c>
      <c r="L21" s="598" t="s">
        <v>406</v>
      </c>
      <c r="M21" s="598" t="s">
        <v>406</v>
      </c>
      <c r="N21" s="598" t="s">
        <v>367</v>
      </c>
      <c r="O21" s="598" t="s">
        <v>406</v>
      </c>
      <c r="P21" s="598" t="s">
        <v>406</v>
      </c>
      <c r="Q21" s="598" t="s">
        <v>406</v>
      </c>
      <c r="R21" s="598" t="s">
        <v>406</v>
      </c>
      <c r="S21" s="598" t="s">
        <v>406</v>
      </c>
      <c r="T21" s="598" t="s">
        <v>406</v>
      </c>
      <c r="U21" s="598" t="s">
        <v>406</v>
      </c>
      <c r="V21" s="598" t="s">
        <v>407</v>
      </c>
      <c r="W21" s="598" t="s">
        <v>367</v>
      </c>
      <c r="X21" s="598" t="s">
        <v>406</v>
      </c>
      <c r="Y21" s="598">
        <v>93750.089999999982</v>
      </c>
    </row>
    <row r="22" spans="2:25" s="439" customFormat="1" x14ac:dyDescent="0.25">
      <c r="B22" s="598" t="s">
        <v>357</v>
      </c>
      <c r="C22" s="632" t="s">
        <v>423</v>
      </c>
      <c r="D22" s="632" t="s">
        <v>424</v>
      </c>
      <c r="E22" s="598" t="s">
        <v>425</v>
      </c>
      <c r="F22" s="598" t="s">
        <v>371</v>
      </c>
      <c r="G22" s="598" t="s">
        <v>406</v>
      </c>
      <c r="H22" s="598" t="s">
        <v>406</v>
      </c>
      <c r="I22" s="598" t="s">
        <v>406</v>
      </c>
      <c r="J22" s="598" t="s">
        <v>407</v>
      </c>
      <c r="K22" s="598" t="s">
        <v>406</v>
      </c>
      <c r="L22" s="598" t="s">
        <v>406</v>
      </c>
      <c r="M22" s="598" t="s">
        <v>406</v>
      </c>
      <c r="N22" s="598" t="s">
        <v>367</v>
      </c>
      <c r="O22" s="598" t="s">
        <v>406</v>
      </c>
      <c r="P22" s="598" t="s">
        <v>406</v>
      </c>
      <c r="Q22" s="598" t="s">
        <v>406</v>
      </c>
      <c r="R22" s="598" t="s">
        <v>406</v>
      </c>
      <c r="S22" s="598" t="s">
        <v>406</v>
      </c>
      <c r="T22" s="598" t="s">
        <v>406</v>
      </c>
      <c r="U22" s="598" t="s">
        <v>406</v>
      </c>
      <c r="V22" s="598" t="s">
        <v>407</v>
      </c>
      <c r="W22" s="598" t="s">
        <v>367</v>
      </c>
      <c r="X22" s="598" t="s">
        <v>406</v>
      </c>
      <c r="Y22" s="598">
        <v>50272.570000000007</v>
      </c>
    </row>
    <row r="23" spans="2:25" s="439" customFormat="1" x14ac:dyDescent="0.25">
      <c r="B23" s="598" t="s">
        <v>357</v>
      </c>
      <c r="C23" s="632" t="s">
        <v>426</v>
      </c>
      <c r="D23" s="632" t="s">
        <v>427</v>
      </c>
      <c r="E23" s="598" t="s">
        <v>428</v>
      </c>
      <c r="F23" s="598" t="s">
        <v>371</v>
      </c>
      <c r="G23" s="598" t="s">
        <v>406</v>
      </c>
      <c r="H23" s="598" t="s">
        <v>406</v>
      </c>
      <c r="I23" s="598" t="s">
        <v>406</v>
      </c>
      <c r="J23" s="598" t="s">
        <v>407</v>
      </c>
      <c r="K23" s="598" t="s">
        <v>406</v>
      </c>
      <c r="L23" s="598" t="s">
        <v>406</v>
      </c>
      <c r="M23" s="598" t="s">
        <v>406</v>
      </c>
      <c r="N23" s="598" t="s">
        <v>367</v>
      </c>
      <c r="O23" s="598" t="s">
        <v>406</v>
      </c>
      <c r="P23" s="598" t="s">
        <v>406</v>
      </c>
      <c r="Q23" s="598" t="s">
        <v>406</v>
      </c>
      <c r="R23" s="598" t="s">
        <v>406</v>
      </c>
      <c r="S23" s="598" t="s">
        <v>406</v>
      </c>
      <c r="T23" s="598" t="s">
        <v>406</v>
      </c>
      <c r="U23" s="598" t="s">
        <v>406</v>
      </c>
      <c r="V23" s="598" t="s">
        <v>407</v>
      </c>
      <c r="W23" s="598" t="s">
        <v>367</v>
      </c>
      <c r="X23" s="598" t="s">
        <v>406</v>
      </c>
      <c r="Y23" s="598">
        <v>73816.37999999999</v>
      </c>
    </row>
    <row r="24" spans="2:25" s="439" customFormat="1" x14ac:dyDescent="0.25">
      <c r="B24" s="598" t="s">
        <v>357</v>
      </c>
      <c r="C24" s="632" t="s">
        <v>429</v>
      </c>
      <c r="D24" s="632" t="s">
        <v>430</v>
      </c>
      <c r="E24" s="598" t="s">
        <v>431</v>
      </c>
      <c r="F24" s="598" t="s">
        <v>371</v>
      </c>
      <c r="G24" s="598" t="s">
        <v>406</v>
      </c>
      <c r="H24" s="598" t="s">
        <v>406</v>
      </c>
      <c r="I24" s="598" t="s">
        <v>406</v>
      </c>
      <c r="J24" s="598" t="s">
        <v>407</v>
      </c>
      <c r="K24" s="598" t="s">
        <v>406</v>
      </c>
      <c r="L24" s="598" t="s">
        <v>406</v>
      </c>
      <c r="M24" s="598" t="s">
        <v>406</v>
      </c>
      <c r="N24" s="598" t="s">
        <v>367</v>
      </c>
      <c r="O24" s="598" t="s">
        <v>406</v>
      </c>
      <c r="P24" s="598" t="s">
        <v>406</v>
      </c>
      <c r="Q24" s="598" t="s">
        <v>406</v>
      </c>
      <c r="R24" s="598" t="s">
        <v>406</v>
      </c>
      <c r="S24" s="598" t="s">
        <v>406</v>
      </c>
      <c r="T24" s="598" t="s">
        <v>406</v>
      </c>
      <c r="U24" s="598" t="s">
        <v>406</v>
      </c>
      <c r="V24" s="598" t="s">
        <v>407</v>
      </c>
      <c r="W24" s="598" t="s">
        <v>367</v>
      </c>
      <c r="X24" s="598" t="s">
        <v>406</v>
      </c>
      <c r="Y24" s="598">
        <v>56722.960000000006</v>
      </c>
    </row>
    <row r="25" spans="2:25" s="439" customFormat="1" x14ac:dyDescent="0.25">
      <c r="B25" s="598" t="s">
        <v>357</v>
      </c>
      <c r="C25" s="632" t="s">
        <v>432</v>
      </c>
      <c r="D25" s="632" t="s">
        <v>433</v>
      </c>
      <c r="E25" s="598" t="s">
        <v>434</v>
      </c>
      <c r="F25" s="598" t="s">
        <v>371</v>
      </c>
      <c r="G25" s="598" t="s">
        <v>406</v>
      </c>
      <c r="H25" s="598" t="s">
        <v>406</v>
      </c>
      <c r="I25" s="598" t="s">
        <v>406</v>
      </c>
      <c r="J25" s="598" t="s">
        <v>407</v>
      </c>
      <c r="K25" s="598" t="s">
        <v>406</v>
      </c>
      <c r="L25" s="598" t="s">
        <v>406</v>
      </c>
      <c r="M25" s="598" t="s">
        <v>406</v>
      </c>
      <c r="N25" s="598" t="s">
        <v>367</v>
      </c>
      <c r="O25" s="598" t="s">
        <v>406</v>
      </c>
      <c r="P25" s="598" t="s">
        <v>406</v>
      </c>
      <c r="Q25" s="598" t="s">
        <v>406</v>
      </c>
      <c r="R25" s="598" t="s">
        <v>406</v>
      </c>
      <c r="S25" s="598" t="s">
        <v>406</v>
      </c>
      <c r="T25" s="598" t="s">
        <v>406</v>
      </c>
      <c r="U25" s="598" t="s">
        <v>406</v>
      </c>
      <c r="V25" s="598" t="s">
        <v>407</v>
      </c>
      <c r="W25" s="598" t="s">
        <v>367</v>
      </c>
      <c r="X25" s="598" t="s">
        <v>406</v>
      </c>
      <c r="Y25" s="598">
        <v>81816.399999999994</v>
      </c>
    </row>
    <row r="26" spans="2:25" s="439" customFormat="1" x14ac:dyDescent="0.25">
      <c r="B26" s="598" t="s">
        <v>357</v>
      </c>
      <c r="C26" s="632" t="s">
        <v>435</v>
      </c>
      <c r="D26" s="632" t="s">
        <v>436</v>
      </c>
      <c r="E26" s="598" t="s">
        <v>437</v>
      </c>
      <c r="F26" s="598" t="s">
        <v>371</v>
      </c>
      <c r="G26" s="598" t="s">
        <v>406</v>
      </c>
      <c r="H26" s="598" t="s">
        <v>406</v>
      </c>
      <c r="I26" s="598" t="s">
        <v>406</v>
      </c>
      <c r="J26" s="598" t="s">
        <v>407</v>
      </c>
      <c r="K26" s="598" t="s">
        <v>406</v>
      </c>
      <c r="L26" s="598" t="s">
        <v>406</v>
      </c>
      <c r="M26" s="598" t="s">
        <v>406</v>
      </c>
      <c r="N26" s="598" t="s">
        <v>367</v>
      </c>
      <c r="O26" s="598" t="s">
        <v>406</v>
      </c>
      <c r="P26" s="598" t="s">
        <v>406</v>
      </c>
      <c r="Q26" s="598" t="s">
        <v>406</v>
      </c>
      <c r="R26" s="598" t="s">
        <v>406</v>
      </c>
      <c r="S26" s="598" t="s">
        <v>406</v>
      </c>
      <c r="T26" s="598" t="s">
        <v>406</v>
      </c>
      <c r="U26" s="598" t="s">
        <v>406</v>
      </c>
      <c r="V26" s="598" t="s">
        <v>407</v>
      </c>
      <c r="W26" s="598" t="s">
        <v>367</v>
      </c>
      <c r="X26" s="598" t="s">
        <v>406</v>
      </c>
      <c r="Y26" s="598">
        <v>77443.91</v>
      </c>
    </row>
    <row r="27" spans="2:25" s="439" customFormat="1" x14ac:dyDescent="0.25">
      <c r="B27" s="598" t="s">
        <v>357</v>
      </c>
      <c r="C27" s="632" t="s">
        <v>438</v>
      </c>
      <c r="D27" s="632" t="s">
        <v>439</v>
      </c>
      <c r="E27" s="598" t="s">
        <v>440</v>
      </c>
      <c r="F27" s="598" t="s">
        <v>371</v>
      </c>
      <c r="G27" s="598" t="s">
        <v>406</v>
      </c>
      <c r="H27" s="598" t="s">
        <v>406</v>
      </c>
      <c r="I27" s="598" t="s">
        <v>406</v>
      </c>
      <c r="J27" s="598" t="s">
        <v>407</v>
      </c>
      <c r="K27" s="598" t="s">
        <v>406</v>
      </c>
      <c r="L27" s="598" t="s">
        <v>406</v>
      </c>
      <c r="M27" s="598" t="s">
        <v>406</v>
      </c>
      <c r="N27" s="598" t="s">
        <v>367</v>
      </c>
      <c r="O27" s="598" t="s">
        <v>406</v>
      </c>
      <c r="P27" s="598" t="s">
        <v>406</v>
      </c>
      <c r="Q27" s="598" t="s">
        <v>406</v>
      </c>
      <c r="R27" s="598" t="s">
        <v>406</v>
      </c>
      <c r="S27" s="598" t="s">
        <v>406</v>
      </c>
      <c r="T27" s="598" t="s">
        <v>406</v>
      </c>
      <c r="U27" s="598" t="s">
        <v>406</v>
      </c>
      <c r="V27" s="598" t="s">
        <v>407</v>
      </c>
      <c r="W27" s="598" t="s">
        <v>367</v>
      </c>
      <c r="X27" s="598" t="s">
        <v>406</v>
      </c>
      <c r="Y27" s="598">
        <v>49157.210000000006</v>
      </c>
    </row>
    <row r="28" spans="2:25" s="439" customFormat="1" x14ac:dyDescent="0.25">
      <c r="B28" s="598" t="s">
        <v>357</v>
      </c>
      <c r="C28" s="632" t="s">
        <v>441</v>
      </c>
      <c r="D28" s="632" t="s">
        <v>442</v>
      </c>
      <c r="E28" s="598" t="s">
        <v>443</v>
      </c>
      <c r="F28" s="598" t="s">
        <v>371</v>
      </c>
      <c r="G28" s="598" t="s">
        <v>406</v>
      </c>
      <c r="H28" s="598" t="s">
        <v>406</v>
      </c>
      <c r="I28" s="598" t="s">
        <v>406</v>
      </c>
      <c r="J28" s="598" t="s">
        <v>407</v>
      </c>
      <c r="K28" s="598" t="s">
        <v>406</v>
      </c>
      <c r="L28" s="598" t="s">
        <v>406</v>
      </c>
      <c r="M28" s="598" t="s">
        <v>406</v>
      </c>
      <c r="N28" s="598" t="s">
        <v>367</v>
      </c>
      <c r="O28" s="598" t="s">
        <v>406</v>
      </c>
      <c r="P28" s="598" t="s">
        <v>406</v>
      </c>
      <c r="Q28" s="598" t="s">
        <v>406</v>
      </c>
      <c r="R28" s="598" t="s">
        <v>406</v>
      </c>
      <c r="S28" s="598" t="s">
        <v>406</v>
      </c>
      <c r="T28" s="598" t="s">
        <v>406</v>
      </c>
      <c r="U28" s="598" t="s">
        <v>406</v>
      </c>
      <c r="V28" s="598" t="s">
        <v>407</v>
      </c>
      <c r="W28" s="598" t="s">
        <v>367</v>
      </c>
      <c r="X28" s="598" t="s">
        <v>406</v>
      </c>
      <c r="Y28" s="598">
        <v>122107.87</v>
      </c>
    </row>
    <row r="29" spans="2:25" s="439" customFormat="1" x14ac:dyDescent="0.25">
      <c r="B29" s="598" t="s">
        <v>357</v>
      </c>
      <c r="C29" s="632" t="s">
        <v>444</v>
      </c>
      <c r="D29" s="632" t="s">
        <v>445</v>
      </c>
      <c r="E29" s="598" t="s">
        <v>446</v>
      </c>
      <c r="F29" s="598" t="s">
        <v>371</v>
      </c>
      <c r="G29" s="598" t="s">
        <v>406</v>
      </c>
      <c r="H29" s="598" t="s">
        <v>406</v>
      </c>
      <c r="I29" s="598" t="s">
        <v>406</v>
      </c>
      <c r="J29" s="598" t="s">
        <v>407</v>
      </c>
      <c r="K29" s="598" t="s">
        <v>406</v>
      </c>
      <c r="L29" s="598" t="s">
        <v>406</v>
      </c>
      <c r="M29" s="598" t="s">
        <v>406</v>
      </c>
      <c r="N29" s="598" t="s">
        <v>367</v>
      </c>
      <c r="O29" s="598" t="s">
        <v>406</v>
      </c>
      <c r="P29" s="598" t="s">
        <v>406</v>
      </c>
      <c r="Q29" s="598" t="s">
        <v>406</v>
      </c>
      <c r="R29" s="598" t="s">
        <v>406</v>
      </c>
      <c r="S29" s="598" t="s">
        <v>406</v>
      </c>
      <c r="T29" s="598" t="s">
        <v>406</v>
      </c>
      <c r="U29" s="598" t="s">
        <v>406</v>
      </c>
      <c r="V29" s="598" t="s">
        <v>407</v>
      </c>
      <c r="W29" s="598" t="s">
        <v>367</v>
      </c>
      <c r="X29" s="598" t="s">
        <v>406</v>
      </c>
      <c r="Y29" s="598">
        <v>61746.31</v>
      </c>
    </row>
    <row r="30" spans="2:25" s="439" customFormat="1" x14ac:dyDescent="0.25">
      <c r="B30" s="598" t="s">
        <v>357</v>
      </c>
      <c r="C30" s="632" t="s">
        <v>447</v>
      </c>
      <c r="D30" s="632" t="s">
        <v>448</v>
      </c>
      <c r="E30" s="598" t="s">
        <v>449</v>
      </c>
      <c r="F30" s="598" t="s">
        <v>371</v>
      </c>
      <c r="G30" s="598" t="s">
        <v>406</v>
      </c>
      <c r="H30" s="598" t="s">
        <v>406</v>
      </c>
      <c r="I30" s="598" t="s">
        <v>406</v>
      </c>
      <c r="J30" s="598" t="s">
        <v>407</v>
      </c>
      <c r="K30" s="598" t="s">
        <v>406</v>
      </c>
      <c r="L30" s="598" t="s">
        <v>406</v>
      </c>
      <c r="M30" s="598" t="s">
        <v>406</v>
      </c>
      <c r="N30" s="598" t="s">
        <v>367</v>
      </c>
      <c r="O30" s="598" t="s">
        <v>406</v>
      </c>
      <c r="P30" s="598" t="s">
        <v>406</v>
      </c>
      <c r="Q30" s="598" t="s">
        <v>406</v>
      </c>
      <c r="R30" s="598" t="s">
        <v>406</v>
      </c>
      <c r="S30" s="598" t="s">
        <v>406</v>
      </c>
      <c r="T30" s="598" t="s">
        <v>406</v>
      </c>
      <c r="U30" s="598" t="s">
        <v>406</v>
      </c>
      <c r="V30" s="598" t="s">
        <v>407</v>
      </c>
      <c r="W30" s="598" t="s">
        <v>367</v>
      </c>
      <c r="X30" s="598" t="s">
        <v>406</v>
      </c>
      <c r="Y30" s="598">
        <v>134425.93</v>
      </c>
    </row>
    <row r="31" spans="2:25" s="439" customFormat="1" x14ac:dyDescent="0.25">
      <c r="B31" s="598" t="s">
        <v>357</v>
      </c>
      <c r="C31" s="632" t="s">
        <v>450</v>
      </c>
      <c r="D31" s="632" t="s">
        <v>451</v>
      </c>
      <c r="E31" s="598" t="s">
        <v>452</v>
      </c>
      <c r="F31" s="598" t="s">
        <v>371</v>
      </c>
      <c r="G31" s="598" t="s">
        <v>406</v>
      </c>
      <c r="H31" s="598" t="s">
        <v>406</v>
      </c>
      <c r="I31" s="598" t="s">
        <v>406</v>
      </c>
      <c r="J31" s="598" t="s">
        <v>407</v>
      </c>
      <c r="K31" s="598" t="s">
        <v>406</v>
      </c>
      <c r="L31" s="598" t="s">
        <v>406</v>
      </c>
      <c r="M31" s="598" t="s">
        <v>406</v>
      </c>
      <c r="N31" s="598" t="s">
        <v>367</v>
      </c>
      <c r="O31" s="598" t="s">
        <v>406</v>
      </c>
      <c r="P31" s="598" t="s">
        <v>406</v>
      </c>
      <c r="Q31" s="598" t="s">
        <v>406</v>
      </c>
      <c r="R31" s="598" t="s">
        <v>406</v>
      </c>
      <c r="S31" s="598" t="s">
        <v>406</v>
      </c>
      <c r="T31" s="598" t="s">
        <v>406</v>
      </c>
      <c r="U31" s="598" t="s">
        <v>406</v>
      </c>
      <c r="V31" s="598" t="s">
        <v>407</v>
      </c>
      <c r="W31" s="598" t="s">
        <v>367</v>
      </c>
      <c r="X31" s="598" t="s">
        <v>406</v>
      </c>
      <c r="Y31" s="598">
        <v>135900.9</v>
      </c>
    </row>
    <row r="32" spans="2:25" s="439" customFormat="1" x14ac:dyDescent="0.25">
      <c r="B32" s="598" t="s">
        <v>357</v>
      </c>
      <c r="C32" s="632" t="s">
        <v>453</v>
      </c>
      <c r="D32" s="632" t="s">
        <v>454</v>
      </c>
      <c r="E32" s="598" t="s">
        <v>455</v>
      </c>
      <c r="F32" s="598" t="s">
        <v>401</v>
      </c>
      <c r="G32" s="598" t="s">
        <v>406</v>
      </c>
      <c r="H32" s="598" t="s">
        <v>406</v>
      </c>
      <c r="I32" s="598" t="s">
        <v>406</v>
      </c>
      <c r="J32" s="598" t="s">
        <v>407</v>
      </c>
      <c r="K32" s="598" t="s">
        <v>406</v>
      </c>
      <c r="L32" s="598" t="s">
        <v>406</v>
      </c>
      <c r="M32" s="598" t="s">
        <v>406</v>
      </c>
      <c r="N32" s="598" t="s">
        <v>367</v>
      </c>
      <c r="O32" s="598" t="s">
        <v>406</v>
      </c>
      <c r="P32" s="598" t="s">
        <v>406</v>
      </c>
      <c r="Q32" s="598" t="s">
        <v>406</v>
      </c>
      <c r="R32" s="598" t="s">
        <v>406</v>
      </c>
      <c r="S32" s="598" t="s">
        <v>406</v>
      </c>
      <c r="T32" s="598" t="s">
        <v>406</v>
      </c>
      <c r="U32" s="598" t="s">
        <v>406</v>
      </c>
      <c r="V32" s="598" t="s">
        <v>407</v>
      </c>
      <c r="W32" s="598" t="s">
        <v>367</v>
      </c>
      <c r="X32" s="598" t="s">
        <v>406</v>
      </c>
      <c r="Y32" s="598">
        <v>120348.12999999999</v>
      </c>
    </row>
    <row r="33" spans="2:25" s="439" customFormat="1" x14ac:dyDescent="0.25">
      <c r="B33" s="598" t="s">
        <v>357</v>
      </c>
      <c r="C33" s="632" t="s">
        <v>456</v>
      </c>
      <c r="D33" s="632" t="s">
        <v>457</v>
      </c>
      <c r="E33" s="598" t="s">
        <v>458</v>
      </c>
      <c r="F33" s="598" t="s">
        <v>401</v>
      </c>
      <c r="G33" s="598" t="s">
        <v>406</v>
      </c>
      <c r="H33" s="598" t="s">
        <v>406</v>
      </c>
      <c r="I33" s="598" t="s">
        <v>406</v>
      </c>
      <c r="J33" s="598" t="s">
        <v>407</v>
      </c>
      <c r="K33" s="598" t="s">
        <v>406</v>
      </c>
      <c r="L33" s="598" t="s">
        <v>406</v>
      </c>
      <c r="M33" s="598" t="s">
        <v>406</v>
      </c>
      <c r="N33" s="598" t="s">
        <v>367</v>
      </c>
      <c r="O33" s="598" t="s">
        <v>406</v>
      </c>
      <c r="P33" s="598" t="s">
        <v>406</v>
      </c>
      <c r="Q33" s="598" t="s">
        <v>406</v>
      </c>
      <c r="R33" s="598" t="s">
        <v>406</v>
      </c>
      <c r="S33" s="598" t="s">
        <v>406</v>
      </c>
      <c r="T33" s="598" t="s">
        <v>406</v>
      </c>
      <c r="U33" s="598" t="s">
        <v>406</v>
      </c>
      <c r="V33" s="598" t="s">
        <v>407</v>
      </c>
      <c r="W33" s="598" t="s">
        <v>367</v>
      </c>
      <c r="X33" s="598" t="s">
        <v>406</v>
      </c>
      <c r="Y33" s="598">
        <v>69956.98</v>
      </c>
    </row>
    <row r="34" spans="2:25" s="439" customFormat="1" x14ac:dyDescent="0.25">
      <c r="B34" s="598" t="s">
        <v>357</v>
      </c>
      <c r="C34" s="632" t="s">
        <v>459</v>
      </c>
      <c r="D34" s="632" t="s">
        <v>460</v>
      </c>
      <c r="E34" s="598" t="s">
        <v>461</v>
      </c>
      <c r="F34" s="598" t="s">
        <v>401</v>
      </c>
      <c r="G34" s="598" t="s">
        <v>406</v>
      </c>
      <c r="H34" s="598" t="s">
        <v>406</v>
      </c>
      <c r="I34" s="598" t="s">
        <v>406</v>
      </c>
      <c r="J34" s="598" t="s">
        <v>407</v>
      </c>
      <c r="K34" s="598" t="s">
        <v>406</v>
      </c>
      <c r="L34" s="598" t="s">
        <v>406</v>
      </c>
      <c r="M34" s="598" t="s">
        <v>406</v>
      </c>
      <c r="N34" s="598" t="s">
        <v>367</v>
      </c>
      <c r="O34" s="598" t="s">
        <v>406</v>
      </c>
      <c r="P34" s="598" t="s">
        <v>406</v>
      </c>
      <c r="Q34" s="598" t="s">
        <v>406</v>
      </c>
      <c r="R34" s="598" t="s">
        <v>406</v>
      </c>
      <c r="S34" s="598" t="s">
        <v>406</v>
      </c>
      <c r="T34" s="598" t="s">
        <v>406</v>
      </c>
      <c r="U34" s="598" t="s">
        <v>406</v>
      </c>
      <c r="V34" s="598" t="s">
        <v>407</v>
      </c>
      <c r="W34" s="598" t="s">
        <v>367</v>
      </c>
      <c r="X34" s="598" t="s">
        <v>406</v>
      </c>
      <c r="Y34" s="598">
        <v>50919.69</v>
      </c>
    </row>
    <row r="35" spans="2:25" s="439" customFormat="1" x14ac:dyDescent="0.25">
      <c r="B35" s="598" t="s">
        <v>357</v>
      </c>
      <c r="C35" s="632" t="s">
        <v>462</v>
      </c>
      <c r="D35" s="632" t="s">
        <v>463</v>
      </c>
      <c r="E35" s="598" t="s">
        <v>464</v>
      </c>
      <c r="F35" s="598" t="s">
        <v>401</v>
      </c>
      <c r="G35" s="598" t="s">
        <v>406</v>
      </c>
      <c r="H35" s="598" t="s">
        <v>406</v>
      </c>
      <c r="I35" s="598" t="s">
        <v>406</v>
      </c>
      <c r="J35" s="598" t="s">
        <v>407</v>
      </c>
      <c r="K35" s="598" t="s">
        <v>406</v>
      </c>
      <c r="L35" s="598" t="s">
        <v>406</v>
      </c>
      <c r="M35" s="598" t="s">
        <v>406</v>
      </c>
      <c r="N35" s="598" t="s">
        <v>367</v>
      </c>
      <c r="O35" s="598" t="s">
        <v>406</v>
      </c>
      <c r="P35" s="598" t="s">
        <v>406</v>
      </c>
      <c r="Q35" s="598" t="s">
        <v>406</v>
      </c>
      <c r="R35" s="598" t="s">
        <v>406</v>
      </c>
      <c r="S35" s="598" t="s">
        <v>406</v>
      </c>
      <c r="T35" s="598" t="s">
        <v>406</v>
      </c>
      <c r="U35" s="598" t="s">
        <v>406</v>
      </c>
      <c r="V35" s="598" t="s">
        <v>407</v>
      </c>
      <c r="W35" s="598" t="s">
        <v>367</v>
      </c>
      <c r="X35" s="598" t="s">
        <v>406</v>
      </c>
      <c r="Y35" s="598">
        <v>55970.1</v>
      </c>
    </row>
    <row r="36" spans="2:25" s="439" customFormat="1" x14ac:dyDescent="0.25">
      <c r="B36" s="598" t="s">
        <v>357</v>
      </c>
      <c r="C36" s="632" t="s">
        <v>465</v>
      </c>
      <c r="D36" s="632" t="s">
        <v>466</v>
      </c>
      <c r="E36" s="598" t="s">
        <v>467</v>
      </c>
      <c r="F36" s="598" t="s">
        <v>401</v>
      </c>
      <c r="G36" s="598" t="s">
        <v>406</v>
      </c>
      <c r="H36" s="598" t="s">
        <v>406</v>
      </c>
      <c r="I36" s="598" t="s">
        <v>406</v>
      </c>
      <c r="J36" s="598" t="s">
        <v>407</v>
      </c>
      <c r="K36" s="598" t="s">
        <v>406</v>
      </c>
      <c r="L36" s="598" t="s">
        <v>406</v>
      </c>
      <c r="M36" s="598" t="s">
        <v>406</v>
      </c>
      <c r="N36" s="598" t="s">
        <v>367</v>
      </c>
      <c r="O36" s="598" t="s">
        <v>406</v>
      </c>
      <c r="P36" s="598" t="s">
        <v>406</v>
      </c>
      <c r="Q36" s="598" t="s">
        <v>406</v>
      </c>
      <c r="R36" s="598" t="s">
        <v>406</v>
      </c>
      <c r="S36" s="598" t="s">
        <v>406</v>
      </c>
      <c r="T36" s="598" t="s">
        <v>406</v>
      </c>
      <c r="U36" s="598" t="s">
        <v>406</v>
      </c>
      <c r="V36" s="598" t="s">
        <v>407</v>
      </c>
      <c r="W36" s="598" t="s">
        <v>367</v>
      </c>
      <c r="X36" s="598" t="s">
        <v>406</v>
      </c>
      <c r="Y36" s="598">
        <v>51670.97</v>
      </c>
    </row>
    <row r="37" spans="2:25" s="439" customFormat="1" x14ac:dyDescent="0.25">
      <c r="B37" s="598" t="s">
        <v>357</v>
      </c>
      <c r="C37" s="632" t="s">
        <v>468</v>
      </c>
      <c r="D37" s="632" t="s">
        <v>469</v>
      </c>
      <c r="E37" s="598" t="s">
        <v>470</v>
      </c>
      <c r="F37" s="598" t="s">
        <v>401</v>
      </c>
      <c r="G37" s="598" t="s">
        <v>406</v>
      </c>
      <c r="H37" s="598" t="s">
        <v>406</v>
      </c>
      <c r="I37" s="598" t="s">
        <v>406</v>
      </c>
      <c r="J37" s="598" t="s">
        <v>407</v>
      </c>
      <c r="K37" s="598" t="s">
        <v>406</v>
      </c>
      <c r="L37" s="598" t="s">
        <v>406</v>
      </c>
      <c r="M37" s="598" t="s">
        <v>406</v>
      </c>
      <c r="N37" s="598" t="s">
        <v>367</v>
      </c>
      <c r="O37" s="598" t="s">
        <v>406</v>
      </c>
      <c r="P37" s="598" t="s">
        <v>406</v>
      </c>
      <c r="Q37" s="598" t="s">
        <v>406</v>
      </c>
      <c r="R37" s="598" t="s">
        <v>406</v>
      </c>
      <c r="S37" s="598" t="s">
        <v>406</v>
      </c>
      <c r="T37" s="598" t="s">
        <v>406</v>
      </c>
      <c r="U37" s="598" t="s">
        <v>406</v>
      </c>
      <c r="V37" s="598" t="s">
        <v>407</v>
      </c>
      <c r="W37" s="598" t="s">
        <v>367</v>
      </c>
      <c r="X37" s="598" t="s">
        <v>406</v>
      </c>
      <c r="Y37" s="598">
        <v>56722.960000000006</v>
      </c>
    </row>
    <row r="38" spans="2:25" s="439" customFormat="1" x14ac:dyDescent="0.25">
      <c r="B38" s="598" t="s">
        <v>357</v>
      </c>
      <c r="C38" s="632" t="s">
        <v>471</v>
      </c>
      <c r="D38" s="632" t="s">
        <v>472</v>
      </c>
      <c r="E38" s="598" t="s">
        <v>473</v>
      </c>
      <c r="F38" s="598" t="s">
        <v>401</v>
      </c>
      <c r="G38" s="598" t="s">
        <v>406</v>
      </c>
      <c r="H38" s="598" t="s">
        <v>406</v>
      </c>
      <c r="I38" s="598" t="s">
        <v>406</v>
      </c>
      <c r="J38" s="598" t="s">
        <v>407</v>
      </c>
      <c r="K38" s="598" t="s">
        <v>406</v>
      </c>
      <c r="L38" s="598" t="s">
        <v>406</v>
      </c>
      <c r="M38" s="598" t="s">
        <v>406</v>
      </c>
      <c r="N38" s="598" t="s">
        <v>367</v>
      </c>
      <c r="O38" s="598" t="s">
        <v>406</v>
      </c>
      <c r="P38" s="598" t="s">
        <v>406</v>
      </c>
      <c r="Q38" s="598" t="s">
        <v>406</v>
      </c>
      <c r="R38" s="598" t="s">
        <v>406</v>
      </c>
      <c r="S38" s="598" t="s">
        <v>406</v>
      </c>
      <c r="T38" s="598" t="s">
        <v>406</v>
      </c>
      <c r="U38" s="598" t="s">
        <v>406</v>
      </c>
      <c r="V38" s="598" t="s">
        <v>407</v>
      </c>
      <c r="W38" s="598" t="s">
        <v>367</v>
      </c>
      <c r="X38" s="598" t="s">
        <v>406</v>
      </c>
      <c r="Y38" s="598">
        <v>126298.88999999998</v>
      </c>
    </row>
    <row r="39" spans="2:25" s="439" customFormat="1" x14ac:dyDescent="0.25">
      <c r="B39" s="598" t="s">
        <v>357</v>
      </c>
      <c r="C39" s="632" t="s">
        <v>474</v>
      </c>
      <c r="D39" s="632" t="s">
        <v>475</v>
      </c>
      <c r="E39" s="598" t="s">
        <v>476</v>
      </c>
      <c r="F39" s="598" t="s">
        <v>401</v>
      </c>
      <c r="G39" s="598" t="s">
        <v>406</v>
      </c>
      <c r="H39" s="598" t="s">
        <v>406</v>
      </c>
      <c r="I39" s="598" t="s">
        <v>406</v>
      </c>
      <c r="J39" s="598" t="s">
        <v>407</v>
      </c>
      <c r="K39" s="598" t="s">
        <v>406</v>
      </c>
      <c r="L39" s="598" t="s">
        <v>406</v>
      </c>
      <c r="M39" s="598" t="s">
        <v>406</v>
      </c>
      <c r="N39" s="598" t="s">
        <v>367</v>
      </c>
      <c r="O39" s="598" t="s">
        <v>406</v>
      </c>
      <c r="P39" s="598" t="s">
        <v>406</v>
      </c>
      <c r="Q39" s="598" t="s">
        <v>406</v>
      </c>
      <c r="R39" s="598" t="s">
        <v>406</v>
      </c>
      <c r="S39" s="598" t="s">
        <v>406</v>
      </c>
      <c r="T39" s="598" t="s">
        <v>406</v>
      </c>
      <c r="U39" s="598" t="s">
        <v>406</v>
      </c>
      <c r="V39" s="598" t="s">
        <v>407</v>
      </c>
      <c r="W39" s="598" t="s">
        <v>367</v>
      </c>
      <c r="X39" s="598" t="s">
        <v>406</v>
      </c>
      <c r="Y39" s="598">
        <v>75762.64</v>
      </c>
    </row>
    <row r="40" spans="2:25" s="439" customFormat="1" x14ac:dyDescent="0.25">
      <c r="B40" s="598" t="s">
        <v>357</v>
      </c>
      <c r="C40" s="632" t="s">
        <v>477</v>
      </c>
      <c r="D40" s="632" t="s">
        <v>478</v>
      </c>
      <c r="E40" s="598" t="s">
        <v>479</v>
      </c>
      <c r="F40" s="598" t="s">
        <v>401</v>
      </c>
      <c r="G40" s="598" t="s">
        <v>406</v>
      </c>
      <c r="H40" s="598" t="s">
        <v>406</v>
      </c>
      <c r="I40" s="598" t="s">
        <v>406</v>
      </c>
      <c r="J40" s="598" t="s">
        <v>407</v>
      </c>
      <c r="K40" s="598" t="s">
        <v>406</v>
      </c>
      <c r="L40" s="598" t="s">
        <v>406</v>
      </c>
      <c r="M40" s="598" t="s">
        <v>406</v>
      </c>
      <c r="N40" s="598" t="s">
        <v>367</v>
      </c>
      <c r="O40" s="598" t="s">
        <v>406</v>
      </c>
      <c r="P40" s="598" t="s">
        <v>406</v>
      </c>
      <c r="Q40" s="598" t="s">
        <v>406</v>
      </c>
      <c r="R40" s="598" t="s">
        <v>406</v>
      </c>
      <c r="S40" s="598" t="s">
        <v>406</v>
      </c>
      <c r="T40" s="598" t="s">
        <v>406</v>
      </c>
      <c r="U40" s="598" t="s">
        <v>406</v>
      </c>
      <c r="V40" s="598" t="s">
        <v>407</v>
      </c>
      <c r="W40" s="598" t="s">
        <v>367</v>
      </c>
      <c r="X40" s="598" t="s">
        <v>406</v>
      </c>
      <c r="Y40" s="598">
        <v>69827.13</v>
      </c>
    </row>
    <row r="41" spans="2:25" s="439" customFormat="1" x14ac:dyDescent="0.25">
      <c r="B41" s="598" t="s">
        <v>357</v>
      </c>
      <c r="C41" s="632" t="s">
        <v>480</v>
      </c>
      <c r="D41" s="632" t="s">
        <v>481</v>
      </c>
      <c r="E41" s="598" t="s">
        <v>482</v>
      </c>
      <c r="F41" s="598" t="s">
        <v>401</v>
      </c>
      <c r="G41" s="598" t="s">
        <v>406</v>
      </c>
      <c r="H41" s="598" t="s">
        <v>406</v>
      </c>
      <c r="I41" s="598" t="s">
        <v>406</v>
      </c>
      <c r="J41" s="598" t="s">
        <v>407</v>
      </c>
      <c r="K41" s="598" t="s">
        <v>406</v>
      </c>
      <c r="L41" s="598" t="s">
        <v>406</v>
      </c>
      <c r="M41" s="598" t="s">
        <v>406</v>
      </c>
      <c r="N41" s="598" t="s">
        <v>367</v>
      </c>
      <c r="O41" s="598" t="s">
        <v>406</v>
      </c>
      <c r="P41" s="598" t="s">
        <v>406</v>
      </c>
      <c r="Q41" s="598" t="s">
        <v>406</v>
      </c>
      <c r="R41" s="598" t="s">
        <v>406</v>
      </c>
      <c r="S41" s="598" t="s">
        <v>406</v>
      </c>
      <c r="T41" s="598" t="s">
        <v>406</v>
      </c>
      <c r="U41" s="598" t="s">
        <v>406</v>
      </c>
      <c r="V41" s="598" t="s">
        <v>407</v>
      </c>
      <c r="W41" s="598" t="s">
        <v>367</v>
      </c>
      <c r="X41" s="598" t="s">
        <v>406</v>
      </c>
      <c r="Y41" s="598">
        <v>82957.66</v>
      </c>
    </row>
    <row r="42" spans="2:25" s="439" customFormat="1" x14ac:dyDescent="0.25">
      <c r="B42" s="598" t="s">
        <v>357</v>
      </c>
      <c r="C42" s="632" t="s">
        <v>483</v>
      </c>
      <c r="D42" s="632" t="s">
        <v>484</v>
      </c>
      <c r="E42" s="598" t="s">
        <v>485</v>
      </c>
      <c r="F42" s="598" t="s">
        <v>401</v>
      </c>
      <c r="G42" s="598" t="s">
        <v>406</v>
      </c>
      <c r="H42" s="598" t="s">
        <v>406</v>
      </c>
      <c r="I42" s="598" t="s">
        <v>406</v>
      </c>
      <c r="J42" s="598" t="s">
        <v>407</v>
      </c>
      <c r="K42" s="598" t="s">
        <v>406</v>
      </c>
      <c r="L42" s="598" t="s">
        <v>406</v>
      </c>
      <c r="M42" s="598" t="s">
        <v>406</v>
      </c>
      <c r="N42" s="598" t="s">
        <v>367</v>
      </c>
      <c r="O42" s="598" t="s">
        <v>406</v>
      </c>
      <c r="P42" s="598" t="s">
        <v>406</v>
      </c>
      <c r="Q42" s="598" t="s">
        <v>406</v>
      </c>
      <c r="R42" s="598" t="s">
        <v>406</v>
      </c>
      <c r="S42" s="598" t="s">
        <v>406</v>
      </c>
      <c r="T42" s="598" t="s">
        <v>406</v>
      </c>
      <c r="U42" s="598" t="s">
        <v>406</v>
      </c>
      <c r="V42" s="598" t="s">
        <v>407</v>
      </c>
      <c r="W42" s="598" t="s">
        <v>367</v>
      </c>
      <c r="X42" s="598" t="s">
        <v>406</v>
      </c>
      <c r="Y42" s="598">
        <v>130817.38999999997</v>
      </c>
    </row>
    <row r="43" spans="2:25" s="439" customFormat="1" x14ac:dyDescent="0.25">
      <c r="B43" s="598" t="s">
        <v>357</v>
      </c>
      <c r="C43" s="632" t="s">
        <v>486</v>
      </c>
      <c r="D43" s="632" t="s">
        <v>487</v>
      </c>
      <c r="E43" s="598" t="s">
        <v>488</v>
      </c>
      <c r="F43" s="598" t="s">
        <v>401</v>
      </c>
      <c r="G43" s="598" t="s">
        <v>406</v>
      </c>
      <c r="H43" s="598" t="s">
        <v>406</v>
      </c>
      <c r="I43" s="598" t="s">
        <v>406</v>
      </c>
      <c r="J43" s="598" t="s">
        <v>407</v>
      </c>
      <c r="K43" s="598" t="s">
        <v>406</v>
      </c>
      <c r="L43" s="598" t="s">
        <v>406</v>
      </c>
      <c r="M43" s="598" t="s">
        <v>406</v>
      </c>
      <c r="N43" s="598" t="s">
        <v>367</v>
      </c>
      <c r="O43" s="598" t="s">
        <v>406</v>
      </c>
      <c r="P43" s="598" t="s">
        <v>406</v>
      </c>
      <c r="Q43" s="598" t="s">
        <v>406</v>
      </c>
      <c r="R43" s="598" t="s">
        <v>406</v>
      </c>
      <c r="S43" s="598" t="s">
        <v>406</v>
      </c>
      <c r="T43" s="598" t="s">
        <v>406</v>
      </c>
      <c r="U43" s="598" t="s">
        <v>406</v>
      </c>
      <c r="V43" s="598" t="s">
        <v>407</v>
      </c>
      <c r="W43" s="598" t="s">
        <v>367</v>
      </c>
      <c r="X43" s="598" t="s">
        <v>406</v>
      </c>
      <c r="Y43" s="598">
        <v>88245.01999999999</v>
      </c>
    </row>
    <row r="44" spans="2:25" s="439" customFormat="1" x14ac:dyDescent="0.25">
      <c r="B44" s="598" t="s">
        <v>357</v>
      </c>
      <c r="C44" s="632" t="s">
        <v>489</v>
      </c>
      <c r="D44" s="632" t="s">
        <v>490</v>
      </c>
      <c r="E44" s="598" t="s">
        <v>491</v>
      </c>
      <c r="F44" s="598" t="s">
        <v>371</v>
      </c>
      <c r="G44" s="598" t="s">
        <v>406</v>
      </c>
      <c r="H44" s="598" t="s">
        <v>406</v>
      </c>
      <c r="I44" s="598" t="s">
        <v>406</v>
      </c>
      <c r="J44" s="598" t="s">
        <v>407</v>
      </c>
      <c r="K44" s="598" t="s">
        <v>406</v>
      </c>
      <c r="L44" s="598" t="s">
        <v>406</v>
      </c>
      <c r="M44" s="598" t="s">
        <v>406</v>
      </c>
      <c r="N44" s="598" t="s">
        <v>367</v>
      </c>
      <c r="O44" s="598" t="s">
        <v>406</v>
      </c>
      <c r="P44" s="598" t="s">
        <v>406</v>
      </c>
      <c r="Q44" s="598" t="s">
        <v>406</v>
      </c>
      <c r="R44" s="598" t="s">
        <v>406</v>
      </c>
      <c r="S44" s="598" t="s">
        <v>406</v>
      </c>
      <c r="T44" s="598" t="s">
        <v>406</v>
      </c>
      <c r="U44" s="598" t="s">
        <v>406</v>
      </c>
      <c r="V44" s="598" t="s">
        <v>407</v>
      </c>
      <c r="W44" s="598" t="s">
        <v>367</v>
      </c>
      <c r="X44" s="598" t="s">
        <v>406</v>
      </c>
      <c r="Y44" s="598">
        <v>106635.87</v>
      </c>
    </row>
    <row r="45" spans="2:25" s="439" customFormat="1" x14ac:dyDescent="0.25">
      <c r="B45" s="598" t="s">
        <v>357</v>
      </c>
      <c r="C45" s="632" t="s">
        <v>492</v>
      </c>
      <c r="D45" s="632" t="s">
        <v>493</v>
      </c>
      <c r="E45" s="598" t="s">
        <v>494</v>
      </c>
      <c r="F45" s="598" t="s">
        <v>401</v>
      </c>
      <c r="G45" s="598" t="s">
        <v>406</v>
      </c>
      <c r="H45" s="598" t="s">
        <v>406</v>
      </c>
      <c r="I45" s="598" t="s">
        <v>406</v>
      </c>
      <c r="J45" s="598" t="s">
        <v>407</v>
      </c>
      <c r="K45" s="598" t="s">
        <v>406</v>
      </c>
      <c r="L45" s="598" t="s">
        <v>406</v>
      </c>
      <c r="M45" s="598" t="s">
        <v>406</v>
      </c>
      <c r="N45" s="598" t="s">
        <v>367</v>
      </c>
      <c r="O45" s="598" t="s">
        <v>406</v>
      </c>
      <c r="P45" s="598" t="s">
        <v>406</v>
      </c>
      <c r="Q45" s="598" t="s">
        <v>406</v>
      </c>
      <c r="R45" s="598" t="s">
        <v>406</v>
      </c>
      <c r="S45" s="598" t="s">
        <v>406</v>
      </c>
      <c r="T45" s="598" t="s">
        <v>406</v>
      </c>
      <c r="U45" s="598" t="s">
        <v>406</v>
      </c>
      <c r="V45" s="598" t="s">
        <v>407</v>
      </c>
      <c r="W45" s="598" t="s">
        <v>367</v>
      </c>
      <c r="X45" s="598" t="s">
        <v>406</v>
      </c>
      <c r="Y45" s="598">
        <v>39457.15</v>
      </c>
    </row>
    <row r="46" spans="2:25" s="439" customFormat="1" x14ac:dyDescent="0.25">
      <c r="B46" s="598" t="s">
        <v>357</v>
      </c>
      <c r="C46" s="632" t="s">
        <v>495</v>
      </c>
      <c r="D46" s="632" t="s">
        <v>496</v>
      </c>
      <c r="E46" s="598" t="s">
        <v>497</v>
      </c>
      <c r="F46" s="598" t="s">
        <v>401</v>
      </c>
      <c r="G46" s="598" t="s">
        <v>406</v>
      </c>
      <c r="H46" s="598" t="s">
        <v>406</v>
      </c>
      <c r="I46" s="598" t="s">
        <v>406</v>
      </c>
      <c r="J46" s="598" t="s">
        <v>407</v>
      </c>
      <c r="K46" s="598" t="s">
        <v>406</v>
      </c>
      <c r="L46" s="598" t="s">
        <v>406</v>
      </c>
      <c r="M46" s="598" t="s">
        <v>406</v>
      </c>
      <c r="N46" s="598" t="s">
        <v>367</v>
      </c>
      <c r="O46" s="598" t="s">
        <v>406</v>
      </c>
      <c r="P46" s="598" t="s">
        <v>406</v>
      </c>
      <c r="Q46" s="598" t="s">
        <v>406</v>
      </c>
      <c r="R46" s="598" t="s">
        <v>406</v>
      </c>
      <c r="S46" s="598" t="s">
        <v>406</v>
      </c>
      <c r="T46" s="598" t="s">
        <v>406</v>
      </c>
      <c r="U46" s="598" t="s">
        <v>406</v>
      </c>
      <c r="V46" s="598" t="s">
        <v>407</v>
      </c>
      <c r="W46" s="598" t="s">
        <v>367</v>
      </c>
      <c r="X46" s="598" t="s">
        <v>406</v>
      </c>
      <c r="Y46" s="598">
        <v>38326.810000000005</v>
      </c>
    </row>
    <row r="47" spans="2:25" s="439" customFormat="1" x14ac:dyDescent="0.25">
      <c r="B47" s="598" t="s">
        <v>357</v>
      </c>
      <c r="C47" s="632" t="s">
        <v>358</v>
      </c>
      <c r="D47" s="632" t="s">
        <v>359</v>
      </c>
      <c r="E47" s="598" t="s">
        <v>360</v>
      </c>
      <c r="F47" s="598" t="s">
        <v>371</v>
      </c>
      <c r="G47" s="598" t="s">
        <v>406</v>
      </c>
      <c r="H47" s="598" t="s">
        <v>406</v>
      </c>
      <c r="I47" s="598" t="s">
        <v>406</v>
      </c>
      <c r="J47" s="598" t="s">
        <v>407</v>
      </c>
      <c r="K47" s="598" t="s">
        <v>406</v>
      </c>
      <c r="L47" s="598" t="s">
        <v>406</v>
      </c>
      <c r="M47" s="598" t="s">
        <v>406</v>
      </c>
      <c r="N47" s="598" t="s">
        <v>367</v>
      </c>
      <c r="O47" s="598" t="s">
        <v>406</v>
      </c>
      <c r="P47" s="598" t="s">
        <v>406</v>
      </c>
      <c r="Q47" s="598" t="s">
        <v>406</v>
      </c>
      <c r="R47" s="598" t="s">
        <v>406</v>
      </c>
      <c r="S47" s="598" t="s">
        <v>406</v>
      </c>
      <c r="T47" s="598" t="s">
        <v>406</v>
      </c>
      <c r="U47" s="598" t="s">
        <v>406</v>
      </c>
      <c r="V47" s="598" t="s">
        <v>407</v>
      </c>
      <c r="W47" s="598" t="s">
        <v>367</v>
      </c>
      <c r="X47" s="598" t="s">
        <v>406</v>
      </c>
      <c r="Y47" s="598">
        <v>42477.66</v>
      </c>
    </row>
    <row r="48" spans="2:25" s="439" customFormat="1" x14ac:dyDescent="0.25">
      <c r="B48" s="598" t="s">
        <v>357</v>
      </c>
      <c r="C48" s="632" t="s">
        <v>498</v>
      </c>
      <c r="D48" s="632" t="s">
        <v>499</v>
      </c>
      <c r="E48" s="598" t="s">
        <v>500</v>
      </c>
      <c r="F48" s="598" t="s">
        <v>371</v>
      </c>
      <c r="G48" s="598" t="s">
        <v>406</v>
      </c>
      <c r="H48" s="598" t="s">
        <v>406</v>
      </c>
      <c r="I48" s="598" t="s">
        <v>406</v>
      </c>
      <c r="J48" s="598" t="s">
        <v>406</v>
      </c>
      <c r="K48" s="598" t="s">
        <v>406</v>
      </c>
      <c r="L48" s="598" t="s">
        <v>406</v>
      </c>
      <c r="M48" s="598" t="s">
        <v>407</v>
      </c>
      <c r="N48" s="598" t="s">
        <v>367</v>
      </c>
      <c r="O48" s="598" t="s">
        <v>406</v>
      </c>
      <c r="P48" s="598" t="s">
        <v>406</v>
      </c>
      <c r="Q48" s="598" t="s">
        <v>406</v>
      </c>
      <c r="R48" s="598" t="s">
        <v>406</v>
      </c>
      <c r="S48" s="598" t="s">
        <v>406</v>
      </c>
      <c r="T48" s="598" t="s">
        <v>406</v>
      </c>
      <c r="U48" s="598" t="s">
        <v>406</v>
      </c>
      <c r="V48" s="598" t="s">
        <v>407</v>
      </c>
      <c r="W48" s="598" t="s">
        <v>367</v>
      </c>
      <c r="X48" s="598" t="s">
        <v>406</v>
      </c>
      <c r="Y48" s="598">
        <v>67760.400000000009</v>
      </c>
    </row>
    <row r="49" spans="2:25" s="439" customFormat="1" x14ac:dyDescent="0.25">
      <c r="B49" s="598" t="s">
        <v>357</v>
      </c>
      <c r="C49" s="632" t="s">
        <v>501</v>
      </c>
      <c r="D49" s="632" t="s">
        <v>502</v>
      </c>
      <c r="E49" s="598" t="s">
        <v>503</v>
      </c>
      <c r="F49" s="598" t="s">
        <v>371</v>
      </c>
      <c r="G49" s="598" t="s">
        <v>406</v>
      </c>
      <c r="H49" s="598" t="s">
        <v>406</v>
      </c>
      <c r="I49" s="598" t="s">
        <v>406</v>
      </c>
      <c r="J49" s="598" t="s">
        <v>406</v>
      </c>
      <c r="K49" s="598" t="s">
        <v>406</v>
      </c>
      <c r="L49" s="598" t="s">
        <v>406</v>
      </c>
      <c r="M49" s="598" t="s">
        <v>407</v>
      </c>
      <c r="N49" s="598" t="s">
        <v>367</v>
      </c>
      <c r="O49" s="598" t="s">
        <v>406</v>
      </c>
      <c r="P49" s="598" t="s">
        <v>406</v>
      </c>
      <c r="Q49" s="598" t="s">
        <v>406</v>
      </c>
      <c r="R49" s="598" t="s">
        <v>406</v>
      </c>
      <c r="S49" s="598" t="s">
        <v>406</v>
      </c>
      <c r="T49" s="598" t="s">
        <v>406</v>
      </c>
      <c r="U49" s="598" t="s">
        <v>406</v>
      </c>
      <c r="V49" s="598" t="s">
        <v>407</v>
      </c>
      <c r="W49" s="598" t="s">
        <v>367</v>
      </c>
      <c r="X49" s="598" t="s">
        <v>406</v>
      </c>
      <c r="Y49" s="598">
        <v>60824.380000000005</v>
      </c>
    </row>
    <row r="50" spans="2:25" s="439" customFormat="1" x14ac:dyDescent="0.25">
      <c r="B50" s="598" t="s">
        <v>357</v>
      </c>
      <c r="C50" s="632" t="s">
        <v>504</v>
      </c>
      <c r="D50" s="632" t="s">
        <v>505</v>
      </c>
      <c r="E50" s="598" t="s">
        <v>506</v>
      </c>
      <c r="F50" s="598" t="s">
        <v>371</v>
      </c>
      <c r="G50" s="598" t="s">
        <v>406</v>
      </c>
      <c r="H50" s="598" t="s">
        <v>406</v>
      </c>
      <c r="I50" s="598" t="s">
        <v>406</v>
      </c>
      <c r="J50" s="598" t="s">
        <v>406</v>
      </c>
      <c r="K50" s="598" t="s">
        <v>406</v>
      </c>
      <c r="L50" s="598" t="s">
        <v>406</v>
      </c>
      <c r="M50" s="598" t="s">
        <v>407</v>
      </c>
      <c r="N50" s="598" t="s">
        <v>367</v>
      </c>
      <c r="O50" s="598" t="s">
        <v>406</v>
      </c>
      <c r="P50" s="598" t="s">
        <v>406</v>
      </c>
      <c r="Q50" s="598" t="s">
        <v>406</v>
      </c>
      <c r="R50" s="598" t="s">
        <v>406</v>
      </c>
      <c r="S50" s="598" t="s">
        <v>406</v>
      </c>
      <c r="T50" s="598" t="s">
        <v>406</v>
      </c>
      <c r="U50" s="598" t="s">
        <v>406</v>
      </c>
      <c r="V50" s="598" t="s">
        <v>407</v>
      </c>
      <c r="W50" s="598" t="s">
        <v>367</v>
      </c>
      <c r="X50" s="598" t="s">
        <v>406</v>
      </c>
      <c r="Y50" s="598">
        <v>73700.87</v>
      </c>
    </row>
    <row r="51" spans="2:25" s="439" customFormat="1" x14ac:dyDescent="0.25">
      <c r="B51" s="598" t="s">
        <v>357</v>
      </c>
      <c r="C51" s="632" t="s">
        <v>507</v>
      </c>
      <c r="D51" s="632" t="s">
        <v>508</v>
      </c>
      <c r="E51" s="598" t="s">
        <v>509</v>
      </c>
      <c r="F51" s="598" t="s">
        <v>371</v>
      </c>
      <c r="G51" s="598" t="s">
        <v>406</v>
      </c>
      <c r="H51" s="598" t="s">
        <v>406</v>
      </c>
      <c r="I51" s="598" t="s">
        <v>406</v>
      </c>
      <c r="J51" s="598" t="s">
        <v>406</v>
      </c>
      <c r="K51" s="598" t="s">
        <v>406</v>
      </c>
      <c r="L51" s="598" t="s">
        <v>406</v>
      </c>
      <c r="M51" s="598" t="s">
        <v>407</v>
      </c>
      <c r="N51" s="598" t="s">
        <v>367</v>
      </c>
      <c r="O51" s="598" t="s">
        <v>406</v>
      </c>
      <c r="P51" s="598" t="s">
        <v>406</v>
      </c>
      <c r="Q51" s="598" t="s">
        <v>406</v>
      </c>
      <c r="R51" s="598" t="s">
        <v>406</v>
      </c>
      <c r="S51" s="598" t="s">
        <v>406</v>
      </c>
      <c r="T51" s="598" t="s">
        <v>406</v>
      </c>
      <c r="U51" s="598" t="s">
        <v>406</v>
      </c>
      <c r="V51" s="598" t="s">
        <v>407</v>
      </c>
      <c r="W51" s="598" t="s">
        <v>367</v>
      </c>
      <c r="X51" s="598" t="s">
        <v>406</v>
      </c>
      <c r="Y51" s="598">
        <v>57630.25</v>
      </c>
    </row>
    <row r="52" spans="2:25" s="439" customFormat="1" x14ac:dyDescent="0.25">
      <c r="B52" s="598" t="s">
        <v>357</v>
      </c>
      <c r="C52" s="632" t="s">
        <v>510</v>
      </c>
      <c r="D52" s="632" t="s">
        <v>511</v>
      </c>
      <c r="E52" s="598" t="s">
        <v>512</v>
      </c>
      <c r="F52" s="598" t="s">
        <v>371</v>
      </c>
      <c r="G52" s="598" t="s">
        <v>406</v>
      </c>
      <c r="H52" s="598" t="s">
        <v>406</v>
      </c>
      <c r="I52" s="598" t="s">
        <v>406</v>
      </c>
      <c r="J52" s="598" t="s">
        <v>406</v>
      </c>
      <c r="K52" s="598" t="s">
        <v>406</v>
      </c>
      <c r="L52" s="598" t="s">
        <v>406</v>
      </c>
      <c r="M52" s="598" t="s">
        <v>407</v>
      </c>
      <c r="N52" s="598" t="s">
        <v>367</v>
      </c>
      <c r="O52" s="598" t="s">
        <v>406</v>
      </c>
      <c r="P52" s="598" t="s">
        <v>406</v>
      </c>
      <c r="Q52" s="598" t="s">
        <v>406</v>
      </c>
      <c r="R52" s="598" t="s">
        <v>406</v>
      </c>
      <c r="S52" s="598" t="s">
        <v>406</v>
      </c>
      <c r="T52" s="598" t="s">
        <v>406</v>
      </c>
      <c r="U52" s="598" t="s">
        <v>406</v>
      </c>
      <c r="V52" s="598" t="s">
        <v>407</v>
      </c>
      <c r="W52" s="598" t="s">
        <v>367</v>
      </c>
      <c r="X52" s="598" t="s">
        <v>406</v>
      </c>
      <c r="Y52" s="598">
        <v>78777.56</v>
      </c>
    </row>
    <row r="53" spans="2:25" s="439" customFormat="1" x14ac:dyDescent="0.25">
      <c r="B53" s="598" t="s">
        <v>357</v>
      </c>
      <c r="C53" s="632" t="s">
        <v>513</v>
      </c>
      <c r="D53" s="632" t="s">
        <v>514</v>
      </c>
      <c r="E53" s="598" t="s">
        <v>515</v>
      </c>
      <c r="F53" s="598" t="s">
        <v>371</v>
      </c>
      <c r="G53" s="598" t="s">
        <v>406</v>
      </c>
      <c r="H53" s="598" t="s">
        <v>406</v>
      </c>
      <c r="I53" s="598" t="s">
        <v>406</v>
      </c>
      <c r="J53" s="598" t="s">
        <v>406</v>
      </c>
      <c r="K53" s="598" t="s">
        <v>406</v>
      </c>
      <c r="L53" s="598" t="s">
        <v>406</v>
      </c>
      <c r="M53" s="598" t="s">
        <v>407</v>
      </c>
      <c r="N53" s="598" t="s">
        <v>367</v>
      </c>
      <c r="O53" s="598" t="s">
        <v>406</v>
      </c>
      <c r="P53" s="598" t="s">
        <v>406</v>
      </c>
      <c r="Q53" s="598" t="s">
        <v>406</v>
      </c>
      <c r="R53" s="598" t="s">
        <v>406</v>
      </c>
      <c r="S53" s="598" t="s">
        <v>406</v>
      </c>
      <c r="T53" s="598" t="s">
        <v>406</v>
      </c>
      <c r="U53" s="598" t="s">
        <v>406</v>
      </c>
      <c r="V53" s="598" t="s">
        <v>407</v>
      </c>
      <c r="W53" s="598" t="s">
        <v>367</v>
      </c>
      <c r="X53" s="598" t="s">
        <v>406</v>
      </c>
      <c r="Y53" s="598">
        <v>48422.180000000008</v>
      </c>
    </row>
    <row r="54" spans="2:25" s="439" customFormat="1" x14ac:dyDescent="0.25">
      <c r="B54" s="598" t="s">
        <v>357</v>
      </c>
      <c r="C54" s="632" t="s">
        <v>516</v>
      </c>
      <c r="D54" s="632" t="s">
        <v>517</v>
      </c>
      <c r="E54" s="598" t="s">
        <v>518</v>
      </c>
      <c r="F54" s="598" t="s">
        <v>371</v>
      </c>
      <c r="G54" s="598" t="s">
        <v>406</v>
      </c>
      <c r="H54" s="598" t="s">
        <v>406</v>
      </c>
      <c r="I54" s="598" t="s">
        <v>406</v>
      </c>
      <c r="J54" s="598" t="s">
        <v>406</v>
      </c>
      <c r="K54" s="598" t="s">
        <v>406</v>
      </c>
      <c r="L54" s="598" t="s">
        <v>406</v>
      </c>
      <c r="M54" s="598" t="s">
        <v>407</v>
      </c>
      <c r="N54" s="598" t="s">
        <v>367</v>
      </c>
      <c r="O54" s="598" t="s">
        <v>406</v>
      </c>
      <c r="P54" s="598" t="s">
        <v>406</v>
      </c>
      <c r="Q54" s="598" t="s">
        <v>406</v>
      </c>
      <c r="R54" s="598" t="s">
        <v>406</v>
      </c>
      <c r="S54" s="598" t="s">
        <v>406</v>
      </c>
      <c r="T54" s="598" t="s">
        <v>406</v>
      </c>
      <c r="U54" s="598" t="s">
        <v>406</v>
      </c>
      <c r="V54" s="598" t="s">
        <v>407</v>
      </c>
      <c r="W54" s="598" t="s">
        <v>367</v>
      </c>
      <c r="X54" s="598" t="s">
        <v>406</v>
      </c>
      <c r="Y54" s="598">
        <v>38578.009999999995</v>
      </c>
    </row>
    <row r="55" spans="2:25" s="439" customFormat="1" x14ac:dyDescent="0.25">
      <c r="B55" s="598" t="s">
        <v>357</v>
      </c>
      <c r="C55" s="632" t="s">
        <v>519</v>
      </c>
      <c r="D55" s="632" t="s">
        <v>520</v>
      </c>
      <c r="E55" s="598" t="s">
        <v>521</v>
      </c>
      <c r="F55" s="598" t="s">
        <v>371</v>
      </c>
      <c r="G55" s="598" t="s">
        <v>406</v>
      </c>
      <c r="H55" s="598" t="s">
        <v>406</v>
      </c>
      <c r="I55" s="598" t="s">
        <v>406</v>
      </c>
      <c r="J55" s="598" t="s">
        <v>406</v>
      </c>
      <c r="K55" s="598" t="s">
        <v>406</v>
      </c>
      <c r="L55" s="598" t="s">
        <v>406</v>
      </c>
      <c r="M55" s="598" t="s">
        <v>407</v>
      </c>
      <c r="N55" s="598" t="s">
        <v>367</v>
      </c>
      <c r="O55" s="598" t="s">
        <v>406</v>
      </c>
      <c r="P55" s="598" t="s">
        <v>406</v>
      </c>
      <c r="Q55" s="598" t="s">
        <v>406</v>
      </c>
      <c r="R55" s="598" t="s">
        <v>406</v>
      </c>
      <c r="S55" s="598" t="s">
        <v>406</v>
      </c>
      <c r="T55" s="598" t="s">
        <v>406</v>
      </c>
      <c r="U55" s="598" t="s">
        <v>406</v>
      </c>
      <c r="V55" s="598" t="s">
        <v>407</v>
      </c>
      <c r="W55" s="598" t="s">
        <v>367</v>
      </c>
      <c r="X55" s="598" t="s">
        <v>406</v>
      </c>
      <c r="Y55" s="598">
        <v>91504.829999999987</v>
      </c>
    </row>
    <row r="56" spans="2:25" s="439" customFormat="1" x14ac:dyDescent="0.25">
      <c r="B56" s="598" t="s">
        <v>357</v>
      </c>
      <c r="C56" s="632" t="s">
        <v>522</v>
      </c>
      <c r="D56" s="632" t="s">
        <v>523</v>
      </c>
      <c r="E56" s="598" t="s">
        <v>524</v>
      </c>
      <c r="F56" s="598" t="s">
        <v>371</v>
      </c>
      <c r="G56" s="598" t="s">
        <v>406</v>
      </c>
      <c r="H56" s="598" t="s">
        <v>406</v>
      </c>
      <c r="I56" s="598" t="s">
        <v>406</v>
      </c>
      <c r="J56" s="598" t="s">
        <v>406</v>
      </c>
      <c r="K56" s="598" t="s">
        <v>406</v>
      </c>
      <c r="L56" s="598" t="s">
        <v>406</v>
      </c>
      <c r="M56" s="598" t="s">
        <v>407</v>
      </c>
      <c r="N56" s="598" t="s">
        <v>367</v>
      </c>
      <c r="O56" s="598" t="s">
        <v>406</v>
      </c>
      <c r="P56" s="598" t="s">
        <v>406</v>
      </c>
      <c r="Q56" s="598" t="s">
        <v>406</v>
      </c>
      <c r="R56" s="598" t="s">
        <v>406</v>
      </c>
      <c r="S56" s="598" t="s">
        <v>406</v>
      </c>
      <c r="T56" s="598" t="s">
        <v>406</v>
      </c>
      <c r="U56" s="598" t="s">
        <v>406</v>
      </c>
      <c r="V56" s="598" t="s">
        <v>407</v>
      </c>
      <c r="W56" s="598" t="s">
        <v>367</v>
      </c>
      <c r="X56" s="598" t="s">
        <v>406</v>
      </c>
      <c r="Y56" s="598">
        <v>71058.92</v>
      </c>
    </row>
    <row r="57" spans="2:25" s="439" customFormat="1" x14ac:dyDescent="0.25">
      <c r="B57" s="598" t="s">
        <v>357</v>
      </c>
      <c r="C57" s="632" t="s">
        <v>525</v>
      </c>
      <c r="D57" s="632" t="s">
        <v>526</v>
      </c>
      <c r="E57" s="598" t="s">
        <v>527</v>
      </c>
      <c r="F57" s="598" t="s">
        <v>371</v>
      </c>
      <c r="G57" s="598" t="s">
        <v>406</v>
      </c>
      <c r="H57" s="598" t="s">
        <v>406</v>
      </c>
      <c r="I57" s="598" t="s">
        <v>406</v>
      </c>
      <c r="J57" s="598" t="s">
        <v>406</v>
      </c>
      <c r="K57" s="598" t="s">
        <v>406</v>
      </c>
      <c r="L57" s="598" t="s">
        <v>406</v>
      </c>
      <c r="M57" s="598" t="s">
        <v>407</v>
      </c>
      <c r="N57" s="598" t="s">
        <v>367</v>
      </c>
      <c r="O57" s="598" t="s">
        <v>406</v>
      </c>
      <c r="P57" s="598" t="s">
        <v>406</v>
      </c>
      <c r="Q57" s="598" t="s">
        <v>406</v>
      </c>
      <c r="R57" s="598" t="s">
        <v>406</v>
      </c>
      <c r="S57" s="598" t="s">
        <v>406</v>
      </c>
      <c r="T57" s="598" t="s">
        <v>406</v>
      </c>
      <c r="U57" s="598" t="s">
        <v>406</v>
      </c>
      <c r="V57" s="598" t="s">
        <v>407</v>
      </c>
      <c r="W57" s="598" t="s">
        <v>367</v>
      </c>
      <c r="X57" s="598" t="s">
        <v>406</v>
      </c>
      <c r="Y57" s="598">
        <v>20086.349999999999</v>
      </c>
    </row>
    <row r="58" spans="2:25" s="439" customFormat="1" x14ac:dyDescent="0.25">
      <c r="B58" s="598" t="s">
        <v>357</v>
      </c>
      <c r="C58" s="632" t="s">
        <v>528</v>
      </c>
      <c r="D58" s="632" t="s">
        <v>529</v>
      </c>
      <c r="E58" s="598" t="s">
        <v>530</v>
      </c>
      <c r="F58" s="598" t="s">
        <v>371</v>
      </c>
      <c r="G58" s="598" t="s">
        <v>406</v>
      </c>
      <c r="H58" s="598" t="s">
        <v>406</v>
      </c>
      <c r="I58" s="598" t="s">
        <v>406</v>
      </c>
      <c r="J58" s="598" t="s">
        <v>406</v>
      </c>
      <c r="K58" s="598" t="s">
        <v>406</v>
      </c>
      <c r="L58" s="598" t="s">
        <v>406</v>
      </c>
      <c r="M58" s="598" t="s">
        <v>407</v>
      </c>
      <c r="N58" s="598" t="s">
        <v>367</v>
      </c>
      <c r="O58" s="598" t="s">
        <v>406</v>
      </c>
      <c r="P58" s="598" t="s">
        <v>406</v>
      </c>
      <c r="Q58" s="598" t="s">
        <v>406</v>
      </c>
      <c r="R58" s="598" t="s">
        <v>406</v>
      </c>
      <c r="S58" s="598" t="s">
        <v>406</v>
      </c>
      <c r="T58" s="598" t="s">
        <v>406</v>
      </c>
      <c r="U58" s="598" t="s">
        <v>406</v>
      </c>
      <c r="V58" s="598" t="s">
        <v>407</v>
      </c>
      <c r="W58" s="598" t="s">
        <v>367</v>
      </c>
      <c r="X58" s="598" t="s">
        <v>406</v>
      </c>
      <c r="Y58" s="598">
        <v>49056.11</v>
      </c>
    </row>
    <row r="59" spans="2:25" s="439" customFormat="1" x14ac:dyDescent="0.25">
      <c r="B59" s="598" t="s">
        <v>357</v>
      </c>
      <c r="C59" s="632" t="s">
        <v>531</v>
      </c>
      <c r="D59" s="632" t="s">
        <v>532</v>
      </c>
      <c r="E59" s="598" t="s">
        <v>533</v>
      </c>
      <c r="F59" s="598" t="s">
        <v>371</v>
      </c>
      <c r="G59" s="598" t="s">
        <v>406</v>
      </c>
      <c r="H59" s="598" t="s">
        <v>406</v>
      </c>
      <c r="I59" s="598" t="s">
        <v>406</v>
      </c>
      <c r="J59" s="598" t="s">
        <v>406</v>
      </c>
      <c r="K59" s="598" t="s">
        <v>406</v>
      </c>
      <c r="L59" s="598" t="s">
        <v>406</v>
      </c>
      <c r="M59" s="598" t="s">
        <v>407</v>
      </c>
      <c r="N59" s="598" t="s">
        <v>367</v>
      </c>
      <c r="O59" s="598" t="s">
        <v>406</v>
      </c>
      <c r="P59" s="598" t="s">
        <v>406</v>
      </c>
      <c r="Q59" s="598" t="s">
        <v>406</v>
      </c>
      <c r="R59" s="598" t="s">
        <v>406</v>
      </c>
      <c r="S59" s="598" t="s">
        <v>406</v>
      </c>
      <c r="T59" s="598" t="s">
        <v>406</v>
      </c>
      <c r="U59" s="598" t="s">
        <v>406</v>
      </c>
      <c r="V59" s="598" t="s">
        <v>407</v>
      </c>
      <c r="W59" s="598" t="s">
        <v>367</v>
      </c>
      <c r="X59" s="598" t="s">
        <v>406</v>
      </c>
      <c r="Y59" s="598">
        <v>71859.19</v>
      </c>
    </row>
    <row r="60" spans="2:25" s="439" customFormat="1" x14ac:dyDescent="0.25">
      <c r="B60" s="598" t="s">
        <v>357</v>
      </c>
      <c r="C60" s="632" t="s">
        <v>534</v>
      </c>
      <c r="D60" s="632" t="s">
        <v>535</v>
      </c>
      <c r="E60" s="598" t="s">
        <v>536</v>
      </c>
      <c r="F60" s="598" t="s">
        <v>371</v>
      </c>
      <c r="G60" s="598" t="s">
        <v>406</v>
      </c>
      <c r="H60" s="598" t="s">
        <v>406</v>
      </c>
      <c r="I60" s="598" t="s">
        <v>406</v>
      </c>
      <c r="J60" s="598" t="s">
        <v>406</v>
      </c>
      <c r="K60" s="598" t="s">
        <v>406</v>
      </c>
      <c r="L60" s="598" t="s">
        <v>406</v>
      </c>
      <c r="M60" s="598" t="s">
        <v>407</v>
      </c>
      <c r="N60" s="598" t="s">
        <v>367</v>
      </c>
      <c r="O60" s="598" t="s">
        <v>406</v>
      </c>
      <c r="P60" s="598" t="s">
        <v>406</v>
      </c>
      <c r="Q60" s="598" t="s">
        <v>406</v>
      </c>
      <c r="R60" s="598" t="s">
        <v>406</v>
      </c>
      <c r="S60" s="598" t="s">
        <v>406</v>
      </c>
      <c r="T60" s="598" t="s">
        <v>406</v>
      </c>
      <c r="U60" s="598" t="s">
        <v>406</v>
      </c>
      <c r="V60" s="598" t="s">
        <v>407</v>
      </c>
      <c r="W60" s="598" t="s">
        <v>367</v>
      </c>
      <c r="X60" s="598" t="s">
        <v>406</v>
      </c>
      <c r="Y60" s="598">
        <v>95169.34</v>
      </c>
    </row>
    <row r="61" spans="2:25" s="439" customFormat="1" x14ac:dyDescent="0.25">
      <c r="B61" s="598" t="s">
        <v>357</v>
      </c>
      <c r="C61" s="632" t="s">
        <v>378</v>
      </c>
      <c r="D61" s="632" t="s">
        <v>379</v>
      </c>
      <c r="E61" s="598" t="s">
        <v>380</v>
      </c>
      <c r="F61" s="598" t="s">
        <v>371</v>
      </c>
      <c r="G61" s="598" t="s">
        <v>406</v>
      </c>
      <c r="H61" s="598" t="s">
        <v>406</v>
      </c>
      <c r="I61" s="598" t="s">
        <v>406</v>
      </c>
      <c r="J61" s="598" t="s">
        <v>406</v>
      </c>
      <c r="K61" s="598" t="s">
        <v>406</v>
      </c>
      <c r="L61" s="598" t="s">
        <v>406</v>
      </c>
      <c r="M61" s="598" t="s">
        <v>407</v>
      </c>
      <c r="N61" s="598" t="s">
        <v>367</v>
      </c>
      <c r="O61" s="598" t="s">
        <v>406</v>
      </c>
      <c r="P61" s="598" t="s">
        <v>406</v>
      </c>
      <c r="Q61" s="598" t="s">
        <v>406</v>
      </c>
      <c r="R61" s="598" t="s">
        <v>406</v>
      </c>
      <c r="S61" s="598" t="s">
        <v>406</v>
      </c>
      <c r="T61" s="598" t="s">
        <v>406</v>
      </c>
      <c r="U61" s="598" t="s">
        <v>406</v>
      </c>
      <c r="V61" s="598" t="s">
        <v>407</v>
      </c>
      <c r="W61" s="598" t="s">
        <v>367</v>
      </c>
      <c r="X61" s="598" t="s">
        <v>406</v>
      </c>
      <c r="Y61" s="598">
        <v>80650.7</v>
      </c>
    </row>
    <row r="62" spans="2:25" s="439" customFormat="1" x14ac:dyDescent="0.25">
      <c r="B62" s="598" t="s">
        <v>357</v>
      </c>
      <c r="C62" s="632" t="s">
        <v>537</v>
      </c>
      <c r="D62" s="632" t="s">
        <v>538</v>
      </c>
      <c r="E62" s="598" t="s">
        <v>539</v>
      </c>
      <c r="F62" s="598" t="s">
        <v>371</v>
      </c>
      <c r="G62" s="598" t="s">
        <v>406</v>
      </c>
      <c r="H62" s="598" t="s">
        <v>406</v>
      </c>
      <c r="I62" s="598" t="s">
        <v>406</v>
      </c>
      <c r="J62" s="598" t="s">
        <v>406</v>
      </c>
      <c r="K62" s="598" t="s">
        <v>406</v>
      </c>
      <c r="L62" s="598" t="s">
        <v>406</v>
      </c>
      <c r="M62" s="598" t="s">
        <v>407</v>
      </c>
      <c r="N62" s="598" t="s">
        <v>367</v>
      </c>
      <c r="O62" s="598" t="s">
        <v>406</v>
      </c>
      <c r="P62" s="598" t="s">
        <v>406</v>
      </c>
      <c r="Q62" s="598" t="s">
        <v>406</v>
      </c>
      <c r="R62" s="598" t="s">
        <v>406</v>
      </c>
      <c r="S62" s="598" t="s">
        <v>406</v>
      </c>
      <c r="T62" s="598" t="s">
        <v>406</v>
      </c>
      <c r="U62" s="598" t="s">
        <v>406</v>
      </c>
      <c r="V62" s="598" t="s">
        <v>407</v>
      </c>
      <c r="W62" s="598" t="s">
        <v>367</v>
      </c>
      <c r="X62" s="598" t="s">
        <v>406</v>
      </c>
      <c r="Y62" s="598">
        <v>51452.93</v>
      </c>
    </row>
    <row r="63" spans="2:25" s="439" customFormat="1" x14ac:dyDescent="0.25">
      <c r="B63" s="598" t="s">
        <v>357</v>
      </c>
      <c r="C63" s="632" t="s">
        <v>387</v>
      </c>
      <c r="D63" s="632" t="s">
        <v>388</v>
      </c>
      <c r="E63" s="598" t="s">
        <v>389</v>
      </c>
      <c r="F63" s="598" t="s">
        <v>371</v>
      </c>
      <c r="G63" s="598" t="s">
        <v>406</v>
      </c>
      <c r="H63" s="598" t="s">
        <v>406</v>
      </c>
      <c r="I63" s="598" t="s">
        <v>406</v>
      </c>
      <c r="J63" s="598" t="s">
        <v>406</v>
      </c>
      <c r="K63" s="598" t="s">
        <v>406</v>
      </c>
      <c r="L63" s="598" t="s">
        <v>406</v>
      </c>
      <c r="M63" s="598" t="s">
        <v>407</v>
      </c>
      <c r="N63" s="598" t="s">
        <v>367</v>
      </c>
      <c r="O63" s="598" t="s">
        <v>406</v>
      </c>
      <c r="P63" s="598" t="s">
        <v>406</v>
      </c>
      <c r="Q63" s="598" t="s">
        <v>406</v>
      </c>
      <c r="R63" s="598" t="s">
        <v>406</v>
      </c>
      <c r="S63" s="598" t="s">
        <v>406</v>
      </c>
      <c r="T63" s="598" t="s">
        <v>406</v>
      </c>
      <c r="U63" s="598" t="s">
        <v>406</v>
      </c>
      <c r="V63" s="598" t="s">
        <v>407</v>
      </c>
      <c r="W63" s="598" t="s">
        <v>367</v>
      </c>
      <c r="X63" s="598" t="s">
        <v>406</v>
      </c>
      <c r="Y63" s="598">
        <v>94753.63</v>
      </c>
    </row>
    <row r="64" spans="2:25" s="439" customFormat="1" x14ac:dyDescent="0.25">
      <c r="B64" s="598" t="s">
        <v>357</v>
      </c>
      <c r="C64" s="632" t="s">
        <v>540</v>
      </c>
      <c r="D64" s="632" t="s">
        <v>541</v>
      </c>
      <c r="E64" s="598" t="s">
        <v>542</v>
      </c>
      <c r="F64" s="598" t="s">
        <v>371</v>
      </c>
      <c r="G64" s="598" t="s">
        <v>406</v>
      </c>
      <c r="H64" s="598" t="s">
        <v>406</v>
      </c>
      <c r="I64" s="598" t="s">
        <v>406</v>
      </c>
      <c r="J64" s="598" t="s">
        <v>406</v>
      </c>
      <c r="K64" s="598" t="s">
        <v>406</v>
      </c>
      <c r="L64" s="598" t="s">
        <v>406</v>
      </c>
      <c r="M64" s="598" t="s">
        <v>407</v>
      </c>
      <c r="N64" s="598" t="s">
        <v>367</v>
      </c>
      <c r="O64" s="598" t="s">
        <v>406</v>
      </c>
      <c r="P64" s="598" t="s">
        <v>406</v>
      </c>
      <c r="Q64" s="598" t="s">
        <v>406</v>
      </c>
      <c r="R64" s="598" t="s">
        <v>406</v>
      </c>
      <c r="S64" s="598" t="s">
        <v>406</v>
      </c>
      <c r="T64" s="598" t="s">
        <v>406</v>
      </c>
      <c r="U64" s="598" t="s">
        <v>406</v>
      </c>
      <c r="V64" s="598" t="s">
        <v>407</v>
      </c>
      <c r="W64" s="598" t="s">
        <v>367</v>
      </c>
      <c r="X64" s="598" t="s">
        <v>406</v>
      </c>
      <c r="Y64" s="598">
        <v>66747.789999999994</v>
      </c>
    </row>
    <row r="65" spans="2:25" s="439" customFormat="1" x14ac:dyDescent="0.25">
      <c r="B65" s="598" t="s">
        <v>357</v>
      </c>
      <c r="C65" s="632" t="s">
        <v>543</v>
      </c>
      <c r="D65" s="632" t="s">
        <v>544</v>
      </c>
      <c r="E65" s="598" t="s">
        <v>545</v>
      </c>
      <c r="F65" s="598" t="s">
        <v>371</v>
      </c>
      <c r="G65" s="598" t="s">
        <v>406</v>
      </c>
      <c r="H65" s="598" t="s">
        <v>406</v>
      </c>
      <c r="I65" s="598" t="s">
        <v>406</v>
      </c>
      <c r="J65" s="598" t="s">
        <v>406</v>
      </c>
      <c r="K65" s="598" t="s">
        <v>406</v>
      </c>
      <c r="L65" s="598" t="s">
        <v>406</v>
      </c>
      <c r="M65" s="598" t="s">
        <v>407</v>
      </c>
      <c r="N65" s="598" t="s">
        <v>367</v>
      </c>
      <c r="O65" s="598" t="s">
        <v>406</v>
      </c>
      <c r="P65" s="598" t="s">
        <v>406</v>
      </c>
      <c r="Q65" s="598" t="s">
        <v>406</v>
      </c>
      <c r="R65" s="598" t="s">
        <v>406</v>
      </c>
      <c r="S65" s="598" t="s">
        <v>406</v>
      </c>
      <c r="T65" s="598" t="s">
        <v>406</v>
      </c>
      <c r="U65" s="598" t="s">
        <v>406</v>
      </c>
      <c r="V65" s="598" t="s">
        <v>407</v>
      </c>
      <c r="W65" s="598" t="s">
        <v>367</v>
      </c>
      <c r="X65" s="598" t="s">
        <v>406</v>
      </c>
      <c r="Y65" s="598">
        <v>77291.27</v>
      </c>
    </row>
    <row r="66" spans="2:25" s="439" customFormat="1" x14ac:dyDescent="0.25">
      <c r="B66" s="598" t="s">
        <v>357</v>
      </c>
      <c r="C66" s="632" t="s">
        <v>546</v>
      </c>
      <c r="D66" s="632" t="s">
        <v>547</v>
      </c>
      <c r="E66" s="598" t="s">
        <v>548</v>
      </c>
      <c r="F66" s="598" t="s">
        <v>371</v>
      </c>
      <c r="G66" s="598" t="s">
        <v>406</v>
      </c>
      <c r="H66" s="598" t="s">
        <v>406</v>
      </c>
      <c r="I66" s="598" t="s">
        <v>406</v>
      </c>
      <c r="J66" s="598" t="s">
        <v>406</v>
      </c>
      <c r="K66" s="598" t="s">
        <v>406</v>
      </c>
      <c r="L66" s="598" t="s">
        <v>406</v>
      </c>
      <c r="M66" s="598" t="s">
        <v>407</v>
      </c>
      <c r="N66" s="598" t="s">
        <v>367</v>
      </c>
      <c r="O66" s="598" t="s">
        <v>406</v>
      </c>
      <c r="P66" s="598" t="s">
        <v>406</v>
      </c>
      <c r="Q66" s="598" t="s">
        <v>406</v>
      </c>
      <c r="R66" s="598" t="s">
        <v>406</v>
      </c>
      <c r="S66" s="598" t="s">
        <v>406</v>
      </c>
      <c r="T66" s="598" t="s">
        <v>406</v>
      </c>
      <c r="U66" s="598" t="s">
        <v>406</v>
      </c>
      <c r="V66" s="598" t="s">
        <v>407</v>
      </c>
      <c r="W66" s="598" t="s">
        <v>367</v>
      </c>
      <c r="X66" s="598" t="s">
        <v>406</v>
      </c>
      <c r="Y66" s="598">
        <v>55685.57</v>
      </c>
    </row>
    <row r="67" spans="2:25" s="439" customFormat="1" x14ac:dyDescent="0.25">
      <c r="B67" s="598" t="s">
        <v>357</v>
      </c>
      <c r="C67" s="632" t="s">
        <v>549</v>
      </c>
      <c r="D67" s="632" t="s">
        <v>550</v>
      </c>
      <c r="E67" s="598" t="s">
        <v>551</v>
      </c>
      <c r="F67" s="598" t="s">
        <v>371</v>
      </c>
      <c r="G67" s="598" t="s">
        <v>406</v>
      </c>
      <c r="H67" s="598" t="s">
        <v>406</v>
      </c>
      <c r="I67" s="598" t="s">
        <v>406</v>
      </c>
      <c r="J67" s="598" t="s">
        <v>406</v>
      </c>
      <c r="K67" s="598" t="s">
        <v>406</v>
      </c>
      <c r="L67" s="598" t="s">
        <v>406</v>
      </c>
      <c r="M67" s="598" t="s">
        <v>407</v>
      </c>
      <c r="N67" s="598" t="s">
        <v>367</v>
      </c>
      <c r="O67" s="598" t="s">
        <v>406</v>
      </c>
      <c r="P67" s="598" t="s">
        <v>406</v>
      </c>
      <c r="Q67" s="598" t="s">
        <v>406</v>
      </c>
      <c r="R67" s="598" t="s">
        <v>406</v>
      </c>
      <c r="S67" s="598" t="s">
        <v>406</v>
      </c>
      <c r="T67" s="598" t="s">
        <v>406</v>
      </c>
      <c r="U67" s="598" t="s">
        <v>406</v>
      </c>
      <c r="V67" s="598" t="s">
        <v>407</v>
      </c>
      <c r="W67" s="598" t="s">
        <v>367</v>
      </c>
      <c r="X67" s="598" t="s">
        <v>406</v>
      </c>
      <c r="Y67" s="598">
        <v>66293.7</v>
      </c>
    </row>
    <row r="68" spans="2:25" s="439" customFormat="1" x14ac:dyDescent="0.25">
      <c r="B68" s="598" t="s">
        <v>357</v>
      </c>
      <c r="C68" s="632" t="s">
        <v>552</v>
      </c>
      <c r="D68" s="632" t="s">
        <v>553</v>
      </c>
      <c r="E68" s="598" t="s">
        <v>554</v>
      </c>
      <c r="F68" s="598" t="s">
        <v>371</v>
      </c>
      <c r="G68" s="598" t="s">
        <v>406</v>
      </c>
      <c r="H68" s="598" t="s">
        <v>406</v>
      </c>
      <c r="I68" s="598" t="s">
        <v>406</v>
      </c>
      <c r="J68" s="598" t="s">
        <v>406</v>
      </c>
      <c r="K68" s="598" t="s">
        <v>406</v>
      </c>
      <c r="L68" s="598" t="s">
        <v>406</v>
      </c>
      <c r="M68" s="598" t="s">
        <v>407</v>
      </c>
      <c r="N68" s="598" t="s">
        <v>367</v>
      </c>
      <c r="O68" s="598" t="s">
        <v>406</v>
      </c>
      <c r="P68" s="598" t="s">
        <v>406</v>
      </c>
      <c r="Q68" s="598" t="s">
        <v>406</v>
      </c>
      <c r="R68" s="598" t="s">
        <v>406</v>
      </c>
      <c r="S68" s="598" t="s">
        <v>406</v>
      </c>
      <c r="T68" s="598" t="s">
        <v>406</v>
      </c>
      <c r="U68" s="598" t="s">
        <v>406</v>
      </c>
      <c r="V68" s="598" t="s">
        <v>407</v>
      </c>
      <c r="W68" s="598" t="s">
        <v>367</v>
      </c>
      <c r="X68" s="598" t="s">
        <v>406</v>
      </c>
      <c r="Y68" s="598">
        <v>65552.56</v>
      </c>
    </row>
    <row r="69" spans="2:25" s="439" customFormat="1" x14ac:dyDescent="0.25">
      <c r="B69" s="598" t="s">
        <v>357</v>
      </c>
      <c r="C69" s="632" t="s">
        <v>555</v>
      </c>
      <c r="D69" s="632" t="s">
        <v>556</v>
      </c>
      <c r="E69" s="598" t="s">
        <v>557</v>
      </c>
      <c r="F69" s="598" t="s">
        <v>371</v>
      </c>
      <c r="G69" s="598" t="s">
        <v>406</v>
      </c>
      <c r="H69" s="598" t="s">
        <v>406</v>
      </c>
      <c r="I69" s="598" t="s">
        <v>406</v>
      </c>
      <c r="J69" s="598" t="s">
        <v>406</v>
      </c>
      <c r="K69" s="598" t="s">
        <v>406</v>
      </c>
      <c r="L69" s="598" t="s">
        <v>406</v>
      </c>
      <c r="M69" s="598" t="s">
        <v>407</v>
      </c>
      <c r="N69" s="598" t="s">
        <v>367</v>
      </c>
      <c r="O69" s="598" t="s">
        <v>406</v>
      </c>
      <c r="P69" s="598" t="s">
        <v>406</v>
      </c>
      <c r="Q69" s="598" t="s">
        <v>406</v>
      </c>
      <c r="R69" s="598" t="s">
        <v>406</v>
      </c>
      <c r="S69" s="598" t="s">
        <v>406</v>
      </c>
      <c r="T69" s="598" t="s">
        <v>406</v>
      </c>
      <c r="U69" s="598" t="s">
        <v>406</v>
      </c>
      <c r="V69" s="598" t="s">
        <v>407</v>
      </c>
      <c r="W69" s="598" t="s">
        <v>367</v>
      </c>
      <c r="X69" s="598" t="s">
        <v>406</v>
      </c>
      <c r="Y69" s="598">
        <v>12111.96</v>
      </c>
    </row>
    <row r="70" spans="2:25" s="439" customFormat="1" x14ac:dyDescent="0.25">
      <c r="B70" s="598" t="s">
        <v>357</v>
      </c>
      <c r="C70" s="632" t="s">
        <v>558</v>
      </c>
      <c r="D70" s="632" t="s">
        <v>559</v>
      </c>
      <c r="E70" s="598" t="s">
        <v>560</v>
      </c>
      <c r="F70" s="598" t="s">
        <v>371</v>
      </c>
      <c r="G70" s="598" t="s">
        <v>406</v>
      </c>
      <c r="H70" s="598" t="s">
        <v>406</v>
      </c>
      <c r="I70" s="598" t="s">
        <v>406</v>
      </c>
      <c r="J70" s="598" t="s">
        <v>406</v>
      </c>
      <c r="K70" s="598" t="s">
        <v>406</v>
      </c>
      <c r="L70" s="598" t="s">
        <v>406</v>
      </c>
      <c r="M70" s="598" t="s">
        <v>407</v>
      </c>
      <c r="N70" s="598" t="s">
        <v>367</v>
      </c>
      <c r="O70" s="598" t="s">
        <v>406</v>
      </c>
      <c r="P70" s="598" t="s">
        <v>406</v>
      </c>
      <c r="Q70" s="598" t="s">
        <v>406</v>
      </c>
      <c r="R70" s="598" t="s">
        <v>406</v>
      </c>
      <c r="S70" s="598" t="s">
        <v>406</v>
      </c>
      <c r="T70" s="598" t="s">
        <v>406</v>
      </c>
      <c r="U70" s="598" t="s">
        <v>406</v>
      </c>
      <c r="V70" s="598" t="s">
        <v>407</v>
      </c>
      <c r="W70" s="598" t="s">
        <v>367</v>
      </c>
      <c r="X70" s="598" t="s">
        <v>406</v>
      </c>
      <c r="Y70" s="598">
        <v>66026.44</v>
      </c>
    </row>
    <row r="71" spans="2:25" s="439" customFormat="1" x14ac:dyDescent="0.25">
      <c r="B71" s="598" t="s">
        <v>357</v>
      </c>
      <c r="C71" s="632" t="s">
        <v>561</v>
      </c>
      <c r="D71" s="632" t="s">
        <v>562</v>
      </c>
      <c r="E71" s="598" t="s">
        <v>563</v>
      </c>
      <c r="F71" s="598" t="s">
        <v>371</v>
      </c>
      <c r="G71" s="598" t="s">
        <v>406</v>
      </c>
      <c r="H71" s="598" t="s">
        <v>406</v>
      </c>
      <c r="I71" s="598" t="s">
        <v>406</v>
      </c>
      <c r="J71" s="598" t="s">
        <v>406</v>
      </c>
      <c r="K71" s="598" t="s">
        <v>406</v>
      </c>
      <c r="L71" s="598" t="s">
        <v>406</v>
      </c>
      <c r="M71" s="598" t="s">
        <v>407</v>
      </c>
      <c r="N71" s="598" t="s">
        <v>367</v>
      </c>
      <c r="O71" s="598" t="s">
        <v>406</v>
      </c>
      <c r="P71" s="598" t="s">
        <v>406</v>
      </c>
      <c r="Q71" s="598" t="s">
        <v>406</v>
      </c>
      <c r="R71" s="598" t="s">
        <v>406</v>
      </c>
      <c r="S71" s="598" t="s">
        <v>406</v>
      </c>
      <c r="T71" s="598" t="s">
        <v>406</v>
      </c>
      <c r="U71" s="598" t="s">
        <v>406</v>
      </c>
      <c r="V71" s="598" t="s">
        <v>407</v>
      </c>
      <c r="W71" s="598" t="s">
        <v>367</v>
      </c>
      <c r="X71" s="598" t="s">
        <v>406</v>
      </c>
      <c r="Y71" s="598">
        <v>44654.350000000006</v>
      </c>
    </row>
    <row r="72" spans="2:25" s="439" customFormat="1" x14ac:dyDescent="0.25">
      <c r="B72" s="598" t="s">
        <v>357</v>
      </c>
      <c r="C72" s="632" t="s">
        <v>564</v>
      </c>
      <c r="D72" s="632" t="s">
        <v>565</v>
      </c>
      <c r="E72" s="598" t="s">
        <v>566</v>
      </c>
      <c r="F72" s="598" t="s">
        <v>371</v>
      </c>
      <c r="G72" s="598" t="s">
        <v>406</v>
      </c>
      <c r="H72" s="598" t="s">
        <v>406</v>
      </c>
      <c r="I72" s="598" t="s">
        <v>406</v>
      </c>
      <c r="J72" s="598" t="s">
        <v>406</v>
      </c>
      <c r="K72" s="598" t="s">
        <v>406</v>
      </c>
      <c r="L72" s="598" t="s">
        <v>406</v>
      </c>
      <c r="M72" s="598" t="s">
        <v>407</v>
      </c>
      <c r="N72" s="598" t="s">
        <v>367</v>
      </c>
      <c r="O72" s="598" t="s">
        <v>406</v>
      </c>
      <c r="P72" s="598" t="s">
        <v>406</v>
      </c>
      <c r="Q72" s="598" t="s">
        <v>406</v>
      </c>
      <c r="R72" s="598" t="s">
        <v>406</v>
      </c>
      <c r="S72" s="598" t="s">
        <v>406</v>
      </c>
      <c r="T72" s="598" t="s">
        <v>406</v>
      </c>
      <c r="U72" s="598" t="s">
        <v>406</v>
      </c>
      <c r="V72" s="598" t="s">
        <v>407</v>
      </c>
      <c r="W72" s="598" t="s">
        <v>367</v>
      </c>
      <c r="X72" s="598" t="s">
        <v>406</v>
      </c>
      <c r="Y72" s="598">
        <v>59345.400000000009</v>
      </c>
    </row>
    <row r="73" spans="2:25" s="439" customFormat="1" x14ac:dyDescent="0.25">
      <c r="B73" s="598" t="s">
        <v>357</v>
      </c>
      <c r="C73" s="632" t="s">
        <v>567</v>
      </c>
      <c r="D73" s="632" t="s">
        <v>568</v>
      </c>
      <c r="E73" s="598" t="s">
        <v>569</v>
      </c>
      <c r="F73" s="598" t="s">
        <v>371</v>
      </c>
      <c r="G73" s="598" t="s">
        <v>406</v>
      </c>
      <c r="H73" s="598" t="s">
        <v>406</v>
      </c>
      <c r="I73" s="598" t="s">
        <v>406</v>
      </c>
      <c r="J73" s="598" t="s">
        <v>406</v>
      </c>
      <c r="K73" s="598" t="s">
        <v>406</v>
      </c>
      <c r="L73" s="598" t="s">
        <v>406</v>
      </c>
      <c r="M73" s="598" t="s">
        <v>407</v>
      </c>
      <c r="N73" s="598" t="s">
        <v>367</v>
      </c>
      <c r="O73" s="598" t="s">
        <v>406</v>
      </c>
      <c r="P73" s="598" t="s">
        <v>406</v>
      </c>
      <c r="Q73" s="598" t="s">
        <v>406</v>
      </c>
      <c r="R73" s="598" t="s">
        <v>406</v>
      </c>
      <c r="S73" s="598" t="s">
        <v>406</v>
      </c>
      <c r="T73" s="598" t="s">
        <v>406</v>
      </c>
      <c r="U73" s="598" t="s">
        <v>406</v>
      </c>
      <c r="V73" s="598" t="s">
        <v>407</v>
      </c>
      <c r="W73" s="598" t="s">
        <v>367</v>
      </c>
      <c r="X73" s="598" t="s">
        <v>406</v>
      </c>
      <c r="Y73" s="598">
        <v>66581.569999999992</v>
      </c>
    </row>
    <row r="74" spans="2:25" s="439" customFormat="1" x14ac:dyDescent="0.25">
      <c r="B74" s="598" t="s">
        <v>357</v>
      </c>
      <c r="C74" s="632" t="s">
        <v>570</v>
      </c>
      <c r="D74" s="632" t="s">
        <v>571</v>
      </c>
      <c r="E74" s="598" t="s">
        <v>572</v>
      </c>
      <c r="F74" s="598" t="s">
        <v>371</v>
      </c>
      <c r="G74" s="598" t="s">
        <v>406</v>
      </c>
      <c r="H74" s="598" t="s">
        <v>406</v>
      </c>
      <c r="I74" s="598" t="s">
        <v>406</v>
      </c>
      <c r="J74" s="598" t="s">
        <v>406</v>
      </c>
      <c r="K74" s="598" t="s">
        <v>406</v>
      </c>
      <c r="L74" s="598" t="s">
        <v>406</v>
      </c>
      <c r="M74" s="598" t="s">
        <v>407</v>
      </c>
      <c r="N74" s="598" t="s">
        <v>367</v>
      </c>
      <c r="O74" s="598" t="s">
        <v>406</v>
      </c>
      <c r="P74" s="598" t="s">
        <v>406</v>
      </c>
      <c r="Q74" s="598" t="s">
        <v>406</v>
      </c>
      <c r="R74" s="598" t="s">
        <v>406</v>
      </c>
      <c r="S74" s="598" t="s">
        <v>406</v>
      </c>
      <c r="T74" s="598" t="s">
        <v>406</v>
      </c>
      <c r="U74" s="598" t="s">
        <v>406</v>
      </c>
      <c r="V74" s="598" t="s">
        <v>407</v>
      </c>
      <c r="W74" s="598" t="s">
        <v>367</v>
      </c>
      <c r="X74" s="598" t="s">
        <v>406</v>
      </c>
      <c r="Y74" s="598">
        <v>83701.649999999994</v>
      </c>
    </row>
    <row r="75" spans="2:25" s="439" customFormat="1" x14ac:dyDescent="0.25">
      <c r="B75" s="598" t="s">
        <v>357</v>
      </c>
      <c r="C75" s="632" t="s">
        <v>573</v>
      </c>
      <c r="D75" s="632" t="s">
        <v>574</v>
      </c>
      <c r="E75" s="598" t="s">
        <v>575</v>
      </c>
      <c r="F75" s="598" t="s">
        <v>371</v>
      </c>
      <c r="G75" s="598" t="s">
        <v>406</v>
      </c>
      <c r="H75" s="598" t="s">
        <v>406</v>
      </c>
      <c r="I75" s="598" t="s">
        <v>406</v>
      </c>
      <c r="J75" s="598" t="s">
        <v>406</v>
      </c>
      <c r="K75" s="598" t="s">
        <v>406</v>
      </c>
      <c r="L75" s="598" t="s">
        <v>406</v>
      </c>
      <c r="M75" s="598" t="s">
        <v>407</v>
      </c>
      <c r="N75" s="598" t="s">
        <v>367</v>
      </c>
      <c r="O75" s="598" t="s">
        <v>406</v>
      </c>
      <c r="P75" s="598" t="s">
        <v>406</v>
      </c>
      <c r="Q75" s="598" t="s">
        <v>406</v>
      </c>
      <c r="R75" s="598" t="s">
        <v>406</v>
      </c>
      <c r="S75" s="598" t="s">
        <v>406</v>
      </c>
      <c r="T75" s="598" t="s">
        <v>406</v>
      </c>
      <c r="U75" s="598" t="s">
        <v>406</v>
      </c>
      <c r="V75" s="598" t="s">
        <v>407</v>
      </c>
      <c r="W75" s="598" t="s">
        <v>367</v>
      </c>
      <c r="X75" s="598" t="s">
        <v>406</v>
      </c>
      <c r="Y75" s="598">
        <v>70617.759999999995</v>
      </c>
    </row>
    <row r="76" spans="2:25" s="439" customFormat="1" x14ac:dyDescent="0.25">
      <c r="B76" s="598" t="s">
        <v>357</v>
      </c>
      <c r="C76" s="632" t="s">
        <v>576</v>
      </c>
      <c r="D76" s="632" t="s">
        <v>577</v>
      </c>
      <c r="E76" s="598" t="s">
        <v>578</v>
      </c>
      <c r="F76" s="598" t="s">
        <v>371</v>
      </c>
      <c r="G76" s="598" t="s">
        <v>406</v>
      </c>
      <c r="H76" s="598" t="s">
        <v>406</v>
      </c>
      <c r="I76" s="598" t="s">
        <v>406</v>
      </c>
      <c r="J76" s="598" t="s">
        <v>406</v>
      </c>
      <c r="K76" s="598" t="s">
        <v>406</v>
      </c>
      <c r="L76" s="598" t="s">
        <v>406</v>
      </c>
      <c r="M76" s="598" t="s">
        <v>407</v>
      </c>
      <c r="N76" s="598" t="s">
        <v>367</v>
      </c>
      <c r="O76" s="598" t="s">
        <v>406</v>
      </c>
      <c r="P76" s="598" t="s">
        <v>406</v>
      </c>
      <c r="Q76" s="598" t="s">
        <v>406</v>
      </c>
      <c r="R76" s="598" t="s">
        <v>406</v>
      </c>
      <c r="S76" s="598" t="s">
        <v>406</v>
      </c>
      <c r="T76" s="598" t="s">
        <v>406</v>
      </c>
      <c r="U76" s="598" t="s">
        <v>406</v>
      </c>
      <c r="V76" s="598" t="s">
        <v>407</v>
      </c>
      <c r="W76" s="598" t="s">
        <v>367</v>
      </c>
      <c r="X76" s="598" t="s">
        <v>406</v>
      </c>
      <c r="Y76" s="598">
        <v>28951.599999999995</v>
      </c>
    </row>
    <row r="77" spans="2:25" s="439" customFormat="1" x14ac:dyDescent="0.25">
      <c r="B77" s="598" t="s">
        <v>357</v>
      </c>
      <c r="C77" s="632" t="s">
        <v>579</v>
      </c>
      <c r="D77" s="632" t="s">
        <v>580</v>
      </c>
      <c r="E77" s="598" t="s">
        <v>581</v>
      </c>
      <c r="F77" s="598" t="s">
        <v>371</v>
      </c>
      <c r="G77" s="598" t="s">
        <v>406</v>
      </c>
      <c r="H77" s="598" t="s">
        <v>406</v>
      </c>
      <c r="I77" s="598" t="s">
        <v>406</v>
      </c>
      <c r="J77" s="598" t="s">
        <v>406</v>
      </c>
      <c r="K77" s="598" t="s">
        <v>406</v>
      </c>
      <c r="L77" s="598" t="s">
        <v>406</v>
      </c>
      <c r="M77" s="598" t="s">
        <v>407</v>
      </c>
      <c r="N77" s="598" t="s">
        <v>367</v>
      </c>
      <c r="O77" s="598" t="s">
        <v>406</v>
      </c>
      <c r="P77" s="598" t="s">
        <v>406</v>
      </c>
      <c r="Q77" s="598" t="s">
        <v>406</v>
      </c>
      <c r="R77" s="598" t="s">
        <v>406</v>
      </c>
      <c r="S77" s="598" t="s">
        <v>406</v>
      </c>
      <c r="T77" s="598" t="s">
        <v>406</v>
      </c>
      <c r="U77" s="598" t="s">
        <v>406</v>
      </c>
      <c r="V77" s="598" t="s">
        <v>407</v>
      </c>
      <c r="W77" s="598" t="s">
        <v>367</v>
      </c>
      <c r="X77" s="598" t="s">
        <v>406</v>
      </c>
      <c r="Y77" s="598">
        <v>36859.97</v>
      </c>
    </row>
    <row r="78" spans="2:25" s="439" customFormat="1" x14ac:dyDescent="0.25">
      <c r="B78" s="598" t="s">
        <v>357</v>
      </c>
      <c r="C78" s="632" t="s">
        <v>582</v>
      </c>
      <c r="D78" s="632" t="s">
        <v>583</v>
      </c>
      <c r="E78" s="598" t="s">
        <v>584</v>
      </c>
      <c r="F78" s="598" t="s">
        <v>371</v>
      </c>
      <c r="G78" s="598" t="s">
        <v>406</v>
      </c>
      <c r="H78" s="598" t="s">
        <v>406</v>
      </c>
      <c r="I78" s="598" t="s">
        <v>406</v>
      </c>
      <c r="J78" s="598" t="s">
        <v>406</v>
      </c>
      <c r="K78" s="598" t="s">
        <v>406</v>
      </c>
      <c r="L78" s="598" t="s">
        <v>406</v>
      </c>
      <c r="M78" s="598" t="s">
        <v>407</v>
      </c>
      <c r="N78" s="598" t="s">
        <v>367</v>
      </c>
      <c r="O78" s="598" t="s">
        <v>406</v>
      </c>
      <c r="P78" s="598" t="s">
        <v>406</v>
      </c>
      <c r="Q78" s="598" t="s">
        <v>406</v>
      </c>
      <c r="R78" s="598" t="s">
        <v>406</v>
      </c>
      <c r="S78" s="598" t="s">
        <v>406</v>
      </c>
      <c r="T78" s="598" t="s">
        <v>406</v>
      </c>
      <c r="U78" s="598" t="s">
        <v>406</v>
      </c>
      <c r="V78" s="598" t="s">
        <v>407</v>
      </c>
      <c r="W78" s="598" t="s">
        <v>367</v>
      </c>
      <c r="X78" s="598" t="s">
        <v>406</v>
      </c>
      <c r="Y78" s="598">
        <v>30877.050000000003</v>
      </c>
    </row>
    <row r="79" spans="2:25" s="439" customFormat="1" x14ac:dyDescent="0.25">
      <c r="B79" s="598" t="s">
        <v>357</v>
      </c>
      <c r="C79" s="632" t="s">
        <v>585</v>
      </c>
      <c r="D79" s="632" t="s">
        <v>586</v>
      </c>
      <c r="E79" s="598" t="s">
        <v>587</v>
      </c>
      <c r="F79" s="598" t="s">
        <v>371</v>
      </c>
      <c r="G79" s="598" t="s">
        <v>406</v>
      </c>
      <c r="H79" s="598" t="s">
        <v>406</v>
      </c>
      <c r="I79" s="598" t="s">
        <v>406</v>
      </c>
      <c r="J79" s="598" t="s">
        <v>406</v>
      </c>
      <c r="K79" s="598" t="s">
        <v>406</v>
      </c>
      <c r="L79" s="598" t="s">
        <v>406</v>
      </c>
      <c r="M79" s="598" t="s">
        <v>407</v>
      </c>
      <c r="N79" s="598" t="s">
        <v>367</v>
      </c>
      <c r="O79" s="598" t="s">
        <v>406</v>
      </c>
      <c r="P79" s="598" t="s">
        <v>406</v>
      </c>
      <c r="Q79" s="598" t="s">
        <v>406</v>
      </c>
      <c r="R79" s="598" t="s">
        <v>406</v>
      </c>
      <c r="S79" s="598" t="s">
        <v>406</v>
      </c>
      <c r="T79" s="598" t="s">
        <v>406</v>
      </c>
      <c r="U79" s="598" t="s">
        <v>406</v>
      </c>
      <c r="V79" s="598" t="s">
        <v>407</v>
      </c>
      <c r="W79" s="598" t="s">
        <v>367</v>
      </c>
      <c r="X79" s="598" t="s">
        <v>406</v>
      </c>
      <c r="Y79" s="598">
        <v>31039.77</v>
      </c>
    </row>
    <row r="80" spans="2:25" s="439" customFormat="1" x14ac:dyDescent="0.25">
      <c r="B80" s="598" t="s">
        <v>357</v>
      </c>
      <c r="C80" s="632" t="s">
        <v>588</v>
      </c>
      <c r="D80" s="632" t="s">
        <v>589</v>
      </c>
      <c r="E80" s="598" t="s">
        <v>590</v>
      </c>
      <c r="F80" s="598" t="s">
        <v>371</v>
      </c>
      <c r="G80" s="598" t="s">
        <v>406</v>
      </c>
      <c r="H80" s="598" t="s">
        <v>406</v>
      </c>
      <c r="I80" s="598" t="s">
        <v>406</v>
      </c>
      <c r="J80" s="598" t="s">
        <v>406</v>
      </c>
      <c r="K80" s="598" t="s">
        <v>406</v>
      </c>
      <c r="L80" s="598" t="s">
        <v>406</v>
      </c>
      <c r="M80" s="598" t="s">
        <v>407</v>
      </c>
      <c r="N80" s="598" t="s">
        <v>367</v>
      </c>
      <c r="O80" s="598" t="s">
        <v>406</v>
      </c>
      <c r="P80" s="598" t="s">
        <v>406</v>
      </c>
      <c r="Q80" s="598" t="s">
        <v>406</v>
      </c>
      <c r="R80" s="598" t="s">
        <v>406</v>
      </c>
      <c r="S80" s="598" t="s">
        <v>406</v>
      </c>
      <c r="T80" s="598" t="s">
        <v>406</v>
      </c>
      <c r="U80" s="598" t="s">
        <v>406</v>
      </c>
      <c r="V80" s="598" t="s">
        <v>407</v>
      </c>
      <c r="W80" s="598" t="s">
        <v>367</v>
      </c>
      <c r="X80" s="598" t="s">
        <v>406</v>
      </c>
      <c r="Y80" s="598">
        <v>40782.630000000005</v>
      </c>
    </row>
    <row r="81" spans="2:25" s="439" customFormat="1" x14ac:dyDescent="0.25">
      <c r="B81" s="598" t="s">
        <v>357</v>
      </c>
      <c r="C81" s="632" t="s">
        <v>591</v>
      </c>
      <c r="D81" s="632" t="s">
        <v>592</v>
      </c>
      <c r="E81" s="598" t="s">
        <v>593</v>
      </c>
      <c r="F81" s="598" t="s">
        <v>401</v>
      </c>
      <c r="G81" s="598" t="s">
        <v>406</v>
      </c>
      <c r="H81" s="598" t="s">
        <v>406</v>
      </c>
      <c r="I81" s="598" t="s">
        <v>406</v>
      </c>
      <c r="J81" s="598" t="s">
        <v>406</v>
      </c>
      <c r="K81" s="598" t="s">
        <v>406</v>
      </c>
      <c r="L81" s="598" t="s">
        <v>406</v>
      </c>
      <c r="M81" s="598" t="s">
        <v>407</v>
      </c>
      <c r="N81" s="598" t="s">
        <v>367</v>
      </c>
      <c r="O81" s="598" t="s">
        <v>406</v>
      </c>
      <c r="P81" s="598" t="s">
        <v>406</v>
      </c>
      <c r="Q81" s="598" t="s">
        <v>406</v>
      </c>
      <c r="R81" s="598" t="s">
        <v>406</v>
      </c>
      <c r="S81" s="598" t="s">
        <v>406</v>
      </c>
      <c r="T81" s="598" t="s">
        <v>406</v>
      </c>
      <c r="U81" s="598" t="s">
        <v>406</v>
      </c>
      <c r="V81" s="598" t="s">
        <v>407</v>
      </c>
      <c r="W81" s="598" t="s">
        <v>367</v>
      </c>
      <c r="X81" s="598" t="s">
        <v>406</v>
      </c>
      <c r="Y81" s="598">
        <v>27280.190000000002</v>
      </c>
    </row>
    <row r="82" spans="2:25" s="439" customFormat="1" x14ac:dyDescent="0.25">
      <c r="B82" s="598" t="s">
        <v>357</v>
      </c>
      <c r="C82" s="632" t="s">
        <v>594</v>
      </c>
      <c r="D82" s="632" t="s">
        <v>595</v>
      </c>
      <c r="E82" s="598" t="s">
        <v>596</v>
      </c>
      <c r="F82" s="598" t="s">
        <v>401</v>
      </c>
      <c r="G82" s="598" t="s">
        <v>406</v>
      </c>
      <c r="H82" s="598" t="s">
        <v>406</v>
      </c>
      <c r="I82" s="598" t="s">
        <v>406</v>
      </c>
      <c r="J82" s="598" t="s">
        <v>406</v>
      </c>
      <c r="K82" s="598" t="s">
        <v>406</v>
      </c>
      <c r="L82" s="598" t="s">
        <v>406</v>
      </c>
      <c r="M82" s="598" t="s">
        <v>407</v>
      </c>
      <c r="N82" s="598" t="s">
        <v>367</v>
      </c>
      <c r="O82" s="598" t="s">
        <v>406</v>
      </c>
      <c r="P82" s="598" t="s">
        <v>406</v>
      </c>
      <c r="Q82" s="598" t="s">
        <v>406</v>
      </c>
      <c r="R82" s="598" t="s">
        <v>406</v>
      </c>
      <c r="S82" s="598" t="s">
        <v>406</v>
      </c>
      <c r="T82" s="598" t="s">
        <v>406</v>
      </c>
      <c r="U82" s="598" t="s">
        <v>406</v>
      </c>
      <c r="V82" s="598" t="s">
        <v>407</v>
      </c>
      <c r="W82" s="598" t="s">
        <v>367</v>
      </c>
      <c r="X82" s="598" t="s">
        <v>406</v>
      </c>
      <c r="Y82" s="598">
        <v>33431.83</v>
      </c>
    </row>
    <row r="83" spans="2:25" s="439" customFormat="1" x14ac:dyDescent="0.25">
      <c r="B83" s="598" t="s">
        <v>357</v>
      </c>
      <c r="C83" s="632" t="s">
        <v>393</v>
      </c>
      <c r="D83" s="632" t="s">
        <v>394</v>
      </c>
      <c r="E83" s="598" t="s">
        <v>395</v>
      </c>
      <c r="F83" s="598" t="s">
        <v>401</v>
      </c>
      <c r="G83" s="598" t="s">
        <v>406</v>
      </c>
      <c r="H83" s="598" t="s">
        <v>406</v>
      </c>
      <c r="I83" s="598" t="s">
        <v>406</v>
      </c>
      <c r="J83" s="598" t="s">
        <v>406</v>
      </c>
      <c r="K83" s="598" t="s">
        <v>406</v>
      </c>
      <c r="L83" s="598" t="s">
        <v>406</v>
      </c>
      <c r="M83" s="598" t="s">
        <v>407</v>
      </c>
      <c r="N83" s="598" t="s">
        <v>367</v>
      </c>
      <c r="O83" s="598" t="s">
        <v>406</v>
      </c>
      <c r="P83" s="598" t="s">
        <v>406</v>
      </c>
      <c r="Q83" s="598" t="s">
        <v>406</v>
      </c>
      <c r="R83" s="598" t="s">
        <v>406</v>
      </c>
      <c r="S83" s="598" t="s">
        <v>406</v>
      </c>
      <c r="T83" s="598" t="s">
        <v>406</v>
      </c>
      <c r="U83" s="598" t="s">
        <v>406</v>
      </c>
      <c r="V83" s="598" t="s">
        <v>407</v>
      </c>
      <c r="W83" s="598" t="s">
        <v>367</v>
      </c>
      <c r="X83" s="598" t="s">
        <v>406</v>
      </c>
      <c r="Y83" s="598">
        <v>89142.35</v>
      </c>
    </row>
    <row r="84" spans="2:25" s="439" customFormat="1" x14ac:dyDescent="0.25">
      <c r="B84" s="598" t="s">
        <v>357</v>
      </c>
      <c r="C84" s="632" t="s">
        <v>597</v>
      </c>
      <c r="D84" s="632" t="s">
        <v>598</v>
      </c>
      <c r="E84" s="598" t="s">
        <v>599</v>
      </c>
      <c r="F84" s="598" t="s">
        <v>401</v>
      </c>
      <c r="G84" s="598" t="s">
        <v>406</v>
      </c>
      <c r="H84" s="598" t="s">
        <v>406</v>
      </c>
      <c r="I84" s="598" t="s">
        <v>406</v>
      </c>
      <c r="J84" s="598" t="s">
        <v>406</v>
      </c>
      <c r="K84" s="598" t="s">
        <v>406</v>
      </c>
      <c r="L84" s="598" t="s">
        <v>406</v>
      </c>
      <c r="M84" s="598" t="s">
        <v>407</v>
      </c>
      <c r="N84" s="598" t="s">
        <v>367</v>
      </c>
      <c r="O84" s="598" t="s">
        <v>406</v>
      </c>
      <c r="P84" s="598" t="s">
        <v>406</v>
      </c>
      <c r="Q84" s="598" t="s">
        <v>406</v>
      </c>
      <c r="R84" s="598" t="s">
        <v>406</v>
      </c>
      <c r="S84" s="598" t="s">
        <v>406</v>
      </c>
      <c r="T84" s="598" t="s">
        <v>406</v>
      </c>
      <c r="U84" s="598" t="s">
        <v>406</v>
      </c>
      <c r="V84" s="598" t="s">
        <v>407</v>
      </c>
      <c r="W84" s="598" t="s">
        <v>367</v>
      </c>
      <c r="X84" s="598" t="s">
        <v>406</v>
      </c>
      <c r="Y84" s="598">
        <v>109993.70000000001</v>
      </c>
    </row>
    <row r="85" spans="2:25" s="439" customFormat="1" x14ac:dyDescent="0.25">
      <c r="B85" s="598" t="s">
        <v>357</v>
      </c>
      <c r="C85" s="632" t="s">
        <v>600</v>
      </c>
      <c r="D85" s="632" t="s">
        <v>601</v>
      </c>
      <c r="E85" s="598" t="s">
        <v>602</v>
      </c>
      <c r="F85" s="598" t="s">
        <v>401</v>
      </c>
      <c r="G85" s="598" t="s">
        <v>406</v>
      </c>
      <c r="H85" s="598" t="s">
        <v>406</v>
      </c>
      <c r="I85" s="598" t="s">
        <v>406</v>
      </c>
      <c r="J85" s="598" t="s">
        <v>406</v>
      </c>
      <c r="K85" s="598" t="s">
        <v>406</v>
      </c>
      <c r="L85" s="598" t="s">
        <v>406</v>
      </c>
      <c r="M85" s="598" t="s">
        <v>407</v>
      </c>
      <c r="N85" s="598" t="s">
        <v>367</v>
      </c>
      <c r="O85" s="598" t="s">
        <v>406</v>
      </c>
      <c r="P85" s="598" t="s">
        <v>406</v>
      </c>
      <c r="Q85" s="598" t="s">
        <v>406</v>
      </c>
      <c r="R85" s="598" t="s">
        <v>406</v>
      </c>
      <c r="S85" s="598" t="s">
        <v>406</v>
      </c>
      <c r="T85" s="598" t="s">
        <v>406</v>
      </c>
      <c r="U85" s="598" t="s">
        <v>406</v>
      </c>
      <c r="V85" s="598" t="s">
        <v>407</v>
      </c>
      <c r="W85" s="598" t="s">
        <v>367</v>
      </c>
      <c r="X85" s="598" t="s">
        <v>406</v>
      </c>
      <c r="Y85" s="598">
        <v>105567.3</v>
      </c>
    </row>
    <row r="86" spans="2:25" s="439" customFormat="1" x14ac:dyDescent="0.25">
      <c r="B86" s="598" t="s">
        <v>357</v>
      </c>
      <c r="C86" s="632" t="s">
        <v>603</v>
      </c>
      <c r="D86" s="632" t="s">
        <v>604</v>
      </c>
      <c r="E86" s="598" t="s">
        <v>605</v>
      </c>
      <c r="F86" s="598" t="s">
        <v>401</v>
      </c>
      <c r="G86" s="598" t="s">
        <v>406</v>
      </c>
      <c r="H86" s="598" t="s">
        <v>406</v>
      </c>
      <c r="I86" s="598" t="s">
        <v>406</v>
      </c>
      <c r="J86" s="598" t="s">
        <v>406</v>
      </c>
      <c r="K86" s="598" t="s">
        <v>406</v>
      </c>
      <c r="L86" s="598" t="s">
        <v>406</v>
      </c>
      <c r="M86" s="598" t="s">
        <v>407</v>
      </c>
      <c r="N86" s="598" t="s">
        <v>367</v>
      </c>
      <c r="O86" s="598" t="s">
        <v>406</v>
      </c>
      <c r="P86" s="598" t="s">
        <v>406</v>
      </c>
      <c r="Q86" s="598" t="s">
        <v>406</v>
      </c>
      <c r="R86" s="598" t="s">
        <v>406</v>
      </c>
      <c r="S86" s="598" t="s">
        <v>406</v>
      </c>
      <c r="T86" s="598" t="s">
        <v>406</v>
      </c>
      <c r="U86" s="598" t="s">
        <v>406</v>
      </c>
      <c r="V86" s="598" t="s">
        <v>407</v>
      </c>
      <c r="W86" s="598" t="s">
        <v>367</v>
      </c>
      <c r="X86" s="598" t="s">
        <v>406</v>
      </c>
      <c r="Y86" s="598">
        <v>68589.819999999992</v>
      </c>
    </row>
    <row r="87" spans="2:25" s="439" customFormat="1" x14ac:dyDescent="0.25">
      <c r="B87" s="598" t="s">
        <v>357</v>
      </c>
      <c r="C87" s="632" t="s">
        <v>606</v>
      </c>
      <c r="D87" s="632" t="s">
        <v>607</v>
      </c>
      <c r="E87" s="598" t="s">
        <v>608</v>
      </c>
      <c r="F87" s="598" t="s">
        <v>401</v>
      </c>
      <c r="G87" s="598" t="s">
        <v>406</v>
      </c>
      <c r="H87" s="598" t="s">
        <v>406</v>
      </c>
      <c r="I87" s="598" t="s">
        <v>406</v>
      </c>
      <c r="J87" s="598" t="s">
        <v>406</v>
      </c>
      <c r="K87" s="598" t="s">
        <v>406</v>
      </c>
      <c r="L87" s="598" t="s">
        <v>406</v>
      </c>
      <c r="M87" s="598" t="s">
        <v>407</v>
      </c>
      <c r="N87" s="598" t="s">
        <v>367</v>
      </c>
      <c r="O87" s="598" t="s">
        <v>406</v>
      </c>
      <c r="P87" s="598" t="s">
        <v>406</v>
      </c>
      <c r="Q87" s="598" t="s">
        <v>406</v>
      </c>
      <c r="R87" s="598" t="s">
        <v>406</v>
      </c>
      <c r="S87" s="598" t="s">
        <v>406</v>
      </c>
      <c r="T87" s="598" t="s">
        <v>406</v>
      </c>
      <c r="U87" s="598" t="s">
        <v>406</v>
      </c>
      <c r="V87" s="598" t="s">
        <v>407</v>
      </c>
      <c r="W87" s="598" t="s">
        <v>367</v>
      </c>
      <c r="X87" s="598" t="s">
        <v>406</v>
      </c>
      <c r="Y87" s="598">
        <v>92259</v>
      </c>
    </row>
    <row r="88" spans="2:25" s="439" customFormat="1" x14ac:dyDescent="0.25">
      <c r="B88" s="598" t="s">
        <v>357</v>
      </c>
      <c r="C88" s="632" t="s">
        <v>609</v>
      </c>
      <c r="D88" s="632" t="s">
        <v>610</v>
      </c>
      <c r="E88" s="598" t="s">
        <v>611</v>
      </c>
      <c r="F88" s="598" t="s">
        <v>401</v>
      </c>
      <c r="G88" s="598" t="s">
        <v>406</v>
      </c>
      <c r="H88" s="598" t="s">
        <v>406</v>
      </c>
      <c r="I88" s="598" t="s">
        <v>406</v>
      </c>
      <c r="J88" s="598" t="s">
        <v>406</v>
      </c>
      <c r="K88" s="598" t="s">
        <v>406</v>
      </c>
      <c r="L88" s="598" t="s">
        <v>406</v>
      </c>
      <c r="M88" s="598" t="s">
        <v>407</v>
      </c>
      <c r="N88" s="598" t="s">
        <v>367</v>
      </c>
      <c r="O88" s="598" t="s">
        <v>406</v>
      </c>
      <c r="P88" s="598" t="s">
        <v>406</v>
      </c>
      <c r="Q88" s="598" t="s">
        <v>406</v>
      </c>
      <c r="R88" s="598" t="s">
        <v>406</v>
      </c>
      <c r="S88" s="598" t="s">
        <v>406</v>
      </c>
      <c r="T88" s="598" t="s">
        <v>406</v>
      </c>
      <c r="U88" s="598" t="s">
        <v>406</v>
      </c>
      <c r="V88" s="598" t="s">
        <v>407</v>
      </c>
      <c r="W88" s="598" t="s">
        <v>367</v>
      </c>
      <c r="X88" s="598" t="s">
        <v>406</v>
      </c>
      <c r="Y88" s="598">
        <v>115034.34000000001</v>
      </c>
    </row>
    <row r="89" spans="2:25" s="439" customFormat="1" x14ac:dyDescent="0.25">
      <c r="B89" s="598" t="s">
        <v>357</v>
      </c>
      <c r="C89" s="632" t="s">
        <v>612</v>
      </c>
      <c r="D89" s="632" t="s">
        <v>613</v>
      </c>
      <c r="E89" s="598" t="s">
        <v>614</v>
      </c>
      <c r="F89" s="598" t="s">
        <v>401</v>
      </c>
      <c r="G89" s="598" t="s">
        <v>406</v>
      </c>
      <c r="H89" s="598" t="s">
        <v>406</v>
      </c>
      <c r="I89" s="598" t="s">
        <v>406</v>
      </c>
      <c r="J89" s="598" t="s">
        <v>406</v>
      </c>
      <c r="K89" s="598" t="s">
        <v>406</v>
      </c>
      <c r="L89" s="598" t="s">
        <v>406</v>
      </c>
      <c r="M89" s="598" t="s">
        <v>407</v>
      </c>
      <c r="N89" s="598" t="s">
        <v>367</v>
      </c>
      <c r="O89" s="598" t="s">
        <v>406</v>
      </c>
      <c r="P89" s="598" t="s">
        <v>406</v>
      </c>
      <c r="Q89" s="598" t="s">
        <v>406</v>
      </c>
      <c r="R89" s="598" t="s">
        <v>406</v>
      </c>
      <c r="S89" s="598" t="s">
        <v>406</v>
      </c>
      <c r="T89" s="598" t="s">
        <v>406</v>
      </c>
      <c r="U89" s="598" t="s">
        <v>406</v>
      </c>
      <c r="V89" s="598" t="s">
        <v>407</v>
      </c>
      <c r="W89" s="598" t="s">
        <v>367</v>
      </c>
      <c r="X89" s="598" t="s">
        <v>406</v>
      </c>
      <c r="Y89" s="598">
        <v>65066.770000000011</v>
      </c>
    </row>
    <row r="90" spans="2:25" s="439" customFormat="1" x14ac:dyDescent="0.25">
      <c r="B90" s="598" t="s">
        <v>357</v>
      </c>
      <c r="C90" s="632" t="s">
        <v>615</v>
      </c>
      <c r="D90" s="632" t="s">
        <v>616</v>
      </c>
      <c r="E90" s="598" t="s">
        <v>617</v>
      </c>
      <c r="F90" s="598" t="s">
        <v>401</v>
      </c>
      <c r="G90" s="598" t="s">
        <v>406</v>
      </c>
      <c r="H90" s="598" t="s">
        <v>406</v>
      </c>
      <c r="I90" s="598" t="s">
        <v>406</v>
      </c>
      <c r="J90" s="598" t="s">
        <v>406</v>
      </c>
      <c r="K90" s="598" t="s">
        <v>406</v>
      </c>
      <c r="L90" s="598" t="s">
        <v>406</v>
      </c>
      <c r="M90" s="598" t="s">
        <v>407</v>
      </c>
      <c r="N90" s="598" t="s">
        <v>367</v>
      </c>
      <c r="O90" s="598" t="s">
        <v>406</v>
      </c>
      <c r="P90" s="598" t="s">
        <v>406</v>
      </c>
      <c r="Q90" s="598" t="s">
        <v>406</v>
      </c>
      <c r="R90" s="598" t="s">
        <v>406</v>
      </c>
      <c r="S90" s="598" t="s">
        <v>406</v>
      </c>
      <c r="T90" s="598" t="s">
        <v>406</v>
      </c>
      <c r="U90" s="598" t="s">
        <v>406</v>
      </c>
      <c r="V90" s="598" t="s">
        <v>407</v>
      </c>
      <c r="W90" s="598" t="s">
        <v>367</v>
      </c>
      <c r="X90" s="598" t="s">
        <v>406</v>
      </c>
      <c r="Y90" s="598">
        <v>104967.95000000001</v>
      </c>
    </row>
    <row r="91" spans="2:25" s="439" customFormat="1" x14ac:dyDescent="0.25">
      <c r="B91" s="598" t="s">
        <v>357</v>
      </c>
      <c r="C91" s="632" t="s">
        <v>618</v>
      </c>
      <c r="D91" s="632" t="s">
        <v>619</v>
      </c>
      <c r="E91" s="598" t="s">
        <v>620</v>
      </c>
      <c r="F91" s="598" t="s">
        <v>401</v>
      </c>
      <c r="G91" s="598" t="s">
        <v>406</v>
      </c>
      <c r="H91" s="598" t="s">
        <v>406</v>
      </c>
      <c r="I91" s="598" t="s">
        <v>406</v>
      </c>
      <c r="J91" s="598" t="s">
        <v>406</v>
      </c>
      <c r="K91" s="598" t="s">
        <v>406</v>
      </c>
      <c r="L91" s="598" t="s">
        <v>406</v>
      </c>
      <c r="M91" s="598" t="s">
        <v>407</v>
      </c>
      <c r="N91" s="598" t="s">
        <v>367</v>
      </c>
      <c r="O91" s="598" t="s">
        <v>406</v>
      </c>
      <c r="P91" s="598" t="s">
        <v>406</v>
      </c>
      <c r="Q91" s="598" t="s">
        <v>406</v>
      </c>
      <c r="R91" s="598" t="s">
        <v>406</v>
      </c>
      <c r="S91" s="598" t="s">
        <v>406</v>
      </c>
      <c r="T91" s="598" t="s">
        <v>406</v>
      </c>
      <c r="U91" s="598" t="s">
        <v>406</v>
      </c>
      <c r="V91" s="598" t="s">
        <v>407</v>
      </c>
      <c r="W91" s="598" t="s">
        <v>367</v>
      </c>
      <c r="X91" s="598" t="s">
        <v>406</v>
      </c>
      <c r="Y91" s="598">
        <v>118088.07</v>
      </c>
    </row>
    <row r="92" spans="2:25" s="439" customFormat="1" x14ac:dyDescent="0.25">
      <c r="B92" s="598" t="s">
        <v>357</v>
      </c>
      <c r="C92" s="632" t="s">
        <v>621</v>
      </c>
      <c r="D92" s="632" t="s">
        <v>622</v>
      </c>
      <c r="E92" s="598" t="s">
        <v>623</v>
      </c>
      <c r="F92" s="598" t="s">
        <v>401</v>
      </c>
      <c r="G92" s="598" t="s">
        <v>406</v>
      </c>
      <c r="H92" s="598" t="s">
        <v>406</v>
      </c>
      <c r="I92" s="598" t="s">
        <v>406</v>
      </c>
      <c r="J92" s="598" t="s">
        <v>406</v>
      </c>
      <c r="K92" s="598" t="s">
        <v>406</v>
      </c>
      <c r="L92" s="598" t="s">
        <v>406</v>
      </c>
      <c r="M92" s="598" t="s">
        <v>407</v>
      </c>
      <c r="N92" s="598" t="s">
        <v>367</v>
      </c>
      <c r="O92" s="598" t="s">
        <v>406</v>
      </c>
      <c r="P92" s="598" t="s">
        <v>406</v>
      </c>
      <c r="Q92" s="598" t="s">
        <v>406</v>
      </c>
      <c r="R92" s="598" t="s">
        <v>406</v>
      </c>
      <c r="S92" s="598" t="s">
        <v>406</v>
      </c>
      <c r="T92" s="598" t="s">
        <v>406</v>
      </c>
      <c r="U92" s="598" t="s">
        <v>406</v>
      </c>
      <c r="V92" s="598" t="s">
        <v>407</v>
      </c>
      <c r="W92" s="598" t="s">
        <v>367</v>
      </c>
      <c r="X92" s="598" t="s">
        <v>406</v>
      </c>
      <c r="Y92" s="598">
        <v>87709.25999999998</v>
      </c>
    </row>
    <row r="93" spans="2:25" s="439" customFormat="1" x14ac:dyDescent="0.25">
      <c r="B93" s="598" t="s">
        <v>357</v>
      </c>
      <c r="C93" s="632" t="s">
        <v>624</v>
      </c>
      <c r="D93" s="632" t="s">
        <v>625</v>
      </c>
      <c r="E93" s="598" t="s">
        <v>626</v>
      </c>
      <c r="F93" s="598" t="s">
        <v>401</v>
      </c>
      <c r="G93" s="598" t="s">
        <v>406</v>
      </c>
      <c r="H93" s="598" t="s">
        <v>406</v>
      </c>
      <c r="I93" s="598" t="s">
        <v>406</v>
      </c>
      <c r="J93" s="598" t="s">
        <v>406</v>
      </c>
      <c r="K93" s="598" t="s">
        <v>406</v>
      </c>
      <c r="L93" s="598" t="s">
        <v>406</v>
      </c>
      <c r="M93" s="598" t="s">
        <v>407</v>
      </c>
      <c r="N93" s="598" t="s">
        <v>367</v>
      </c>
      <c r="O93" s="598" t="s">
        <v>406</v>
      </c>
      <c r="P93" s="598" t="s">
        <v>406</v>
      </c>
      <c r="Q93" s="598" t="s">
        <v>406</v>
      </c>
      <c r="R93" s="598" t="s">
        <v>406</v>
      </c>
      <c r="S93" s="598" t="s">
        <v>406</v>
      </c>
      <c r="T93" s="598" t="s">
        <v>406</v>
      </c>
      <c r="U93" s="598" t="s">
        <v>406</v>
      </c>
      <c r="V93" s="598" t="s">
        <v>407</v>
      </c>
      <c r="W93" s="598" t="s">
        <v>367</v>
      </c>
      <c r="X93" s="598" t="s">
        <v>406</v>
      </c>
      <c r="Y93" s="598">
        <v>82402.12</v>
      </c>
    </row>
    <row r="94" spans="2:25" s="439" customFormat="1" x14ac:dyDescent="0.25">
      <c r="B94" s="598" t="s">
        <v>357</v>
      </c>
      <c r="C94" s="632" t="s">
        <v>627</v>
      </c>
      <c r="D94" s="632" t="s">
        <v>628</v>
      </c>
      <c r="E94" s="598" t="s">
        <v>629</v>
      </c>
      <c r="F94" s="598" t="s">
        <v>401</v>
      </c>
      <c r="G94" s="598" t="s">
        <v>406</v>
      </c>
      <c r="H94" s="598" t="s">
        <v>406</v>
      </c>
      <c r="I94" s="598" t="s">
        <v>406</v>
      </c>
      <c r="J94" s="598" t="s">
        <v>406</v>
      </c>
      <c r="K94" s="598" t="s">
        <v>406</v>
      </c>
      <c r="L94" s="598" t="s">
        <v>406</v>
      </c>
      <c r="M94" s="598" t="s">
        <v>407</v>
      </c>
      <c r="N94" s="598" t="s">
        <v>367</v>
      </c>
      <c r="O94" s="598" t="s">
        <v>406</v>
      </c>
      <c r="P94" s="598" t="s">
        <v>406</v>
      </c>
      <c r="Q94" s="598" t="s">
        <v>406</v>
      </c>
      <c r="R94" s="598" t="s">
        <v>406</v>
      </c>
      <c r="S94" s="598" t="s">
        <v>406</v>
      </c>
      <c r="T94" s="598" t="s">
        <v>406</v>
      </c>
      <c r="U94" s="598" t="s">
        <v>406</v>
      </c>
      <c r="V94" s="598" t="s">
        <v>407</v>
      </c>
      <c r="W94" s="598" t="s">
        <v>367</v>
      </c>
      <c r="X94" s="598" t="s">
        <v>406</v>
      </c>
      <c r="Y94" s="598">
        <v>71551.290000000008</v>
      </c>
    </row>
    <row r="95" spans="2:25" s="439" customFormat="1" x14ac:dyDescent="0.25">
      <c r="B95" s="598" t="s">
        <v>357</v>
      </c>
      <c r="C95" s="632" t="s">
        <v>630</v>
      </c>
      <c r="D95" s="632" t="s">
        <v>631</v>
      </c>
      <c r="E95" s="598" t="s">
        <v>632</v>
      </c>
      <c r="F95" s="598" t="s">
        <v>401</v>
      </c>
      <c r="G95" s="598" t="s">
        <v>406</v>
      </c>
      <c r="H95" s="598" t="s">
        <v>406</v>
      </c>
      <c r="I95" s="598" t="s">
        <v>406</v>
      </c>
      <c r="J95" s="598" t="s">
        <v>406</v>
      </c>
      <c r="K95" s="598" t="s">
        <v>406</v>
      </c>
      <c r="L95" s="598" t="s">
        <v>406</v>
      </c>
      <c r="M95" s="598" t="s">
        <v>407</v>
      </c>
      <c r="N95" s="598" t="s">
        <v>367</v>
      </c>
      <c r="O95" s="598" t="s">
        <v>406</v>
      </c>
      <c r="P95" s="598" t="s">
        <v>406</v>
      </c>
      <c r="Q95" s="598" t="s">
        <v>406</v>
      </c>
      <c r="R95" s="598" t="s">
        <v>406</v>
      </c>
      <c r="S95" s="598" t="s">
        <v>406</v>
      </c>
      <c r="T95" s="598" t="s">
        <v>406</v>
      </c>
      <c r="U95" s="598" t="s">
        <v>406</v>
      </c>
      <c r="V95" s="598" t="s">
        <v>407</v>
      </c>
      <c r="W95" s="598" t="s">
        <v>367</v>
      </c>
      <c r="X95" s="598" t="s">
        <v>406</v>
      </c>
      <c r="Y95" s="598">
        <v>74511.950000000012</v>
      </c>
    </row>
    <row r="96" spans="2:25" s="439" customFormat="1" x14ac:dyDescent="0.25">
      <c r="B96" s="598" t="s">
        <v>357</v>
      </c>
      <c r="C96" s="632" t="s">
        <v>633</v>
      </c>
      <c r="D96" s="632" t="s">
        <v>634</v>
      </c>
      <c r="E96" s="598" t="s">
        <v>635</v>
      </c>
      <c r="F96" s="598" t="s">
        <v>401</v>
      </c>
      <c r="G96" s="598" t="s">
        <v>406</v>
      </c>
      <c r="H96" s="598" t="s">
        <v>406</v>
      </c>
      <c r="I96" s="598" t="s">
        <v>406</v>
      </c>
      <c r="J96" s="598" t="s">
        <v>406</v>
      </c>
      <c r="K96" s="598" t="s">
        <v>406</v>
      </c>
      <c r="L96" s="598" t="s">
        <v>406</v>
      </c>
      <c r="M96" s="598" t="s">
        <v>407</v>
      </c>
      <c r="N96" s="598" t="s">
        <v>367</v>
      </c>
      <c r="O96" s="598" t="s">
        <v>406</v>
      </c>
      <c r="P96" s="598" t="s">
        <v>406</v>
      </c>
      <c r="Q96" s="598" t="s">
        <v>406</v>
      </c>
      <c r="R96" s="598" t="s">
        <v>406</v>
      </c>
      <c r="S96" s="598" t="s">
        <v>406</v>
      </c>
      <c r="T96" s="598" t="s">
        <v>406</v>
      </c>
      <c r="U96" s="598" t="s">
        <v>406</v>
      </c>
      <c r="V96" s="598" t="s">
        <v>407</v>
      </c>
      <c r="W96" s="598" t="s">
        <v>367</v>
      </c>
      <c r="X96" s="598" t="s">
        <v>406</v>
      </c>
      <c r="Y96" s="598">
        <v>117899.33000000002</v>
      </c>
    </row>
    <row r="97" spans="2:25" s="439" customFormat="1" x14ac:dyDescent="0.25">
      <c r="B97" s="598" t="s">
        <v>357</v>
      </c>
      <c r="C97" s="632" t="s">
        <v>636</v>
      </c>
      <c r="D97" s="632" t="s">
        <v>637</v>
      </c>
      <c r="E97" s="598" t="s">
        <v>638</v>
      </c>
      <c r="F97" s="598" t="s">
        <v>401</v>
      </c>
      <c r="G97" s="598" t="s">
        <v>406</v>
      </c>
      <c r="H97" s="598" t="s">
        <v>406</v>
      </c>
      <c r="I97" s="598" t="s">
        <v>406</v>
      </c>
      <c r="J97" s="598" t="s">
        <v>406</v>
      </c>
      <c r="K97" s="598" t="s">
        <v>406</v>
      </c>
      <c r="L97" s="598" t="s">
        <v>406</v>
      </c>
      <c r="M97" s="598" t="s">
        <v>407</v>
      </c>
      <c r="N97" s="598" t="s">
        <v>367</v>
      </c>
      <c r="O97" s="598" t="s">
        <v>406</v>
      </c>
      <c r="P97" s="598" t="s">
        <v>406</v>
      </c>
      <c r="Q97" s="598" t="s">
        <v>406</v>
      </c>
      <c r="R97" s="598" t="s">
        <v>406</v>
      </c>
      <c r="S97" s="598" t="s">
        <v>406</v>
      </c>
      <c r="T97" s="598" t="s">
        <v>406</v>
      </c>
      <c r="U97" s="598" t="s">
        <v>406</v>
      </c>
      <c r="V97" s="598" t="s">
        <v>407</v>
      </c>
      <c r="W97" s="598" t="s">
        <v>367</v>
      </c>
      <c r="X97" s="598" t="s">
        <v>406</v>
      </c>
      <c r="Y97" s="598">
        <v>58459.05</v>
      </c>
    </row>
    <row r="98" spans="2:25" s="439" customFormat="1" x14ac:dyDescent="0.25">
      <c r="B98" s="598" t="s">
        <v>357</v>
      </c>
      <c r="C98" s="632" t="s">
        <v>639</v>
      </c>
      <c r="D98" s="632" t="s">
        <v>640</v>
      </c>
      <c r="E98" s="598" t="s">
        <v>641</v>
      </c>
      <c r="F98" s="598" t="s">
        <v>401</v>
      </c>
      <c r="G98" s="598" t="s">
        <v>406</v>
      </c>
      <c r="H98" s="598" t="s">
        <v>406</v>
      </c>
      <c r="I98" s="598" t="s">
        <v>406</v>
      </c>
      <c r="J98" s="598" t="s">
        <v>406</v>
      </c>
      <c r="K98" s="598" t="s">
        <v>406</v>
      </c>
      <c r="L98" s="598" t="s">
        <v>406</v>
      </c>
      <c r="M98" s="598" t="s">
        <v>407</v>
      </c>
      <c r="N98" s="598" t="s">
        <v>367</v>
      </c>
      <c r="O98" s="598" t="s">
        <v>406</v>
      </c>
      <c r="P98" s="598" t="s">
        <v>406</v>
      </c>
      <c r="Q98" s="598" t="s">
        <v>406</v>
      </c>
      <c r="R98" s="598" t="s">
        <v>406</v>
      </c>
      <c r="S98" s="598" t="s">
        <v>406</v>
      </c>
      <c r="T98" s="598" t="s">
        <v>406</v>
      </c>
      <c r="U98" s="598" t="s">
        <v>406</v>
      </c>
      <c r="V98" s="598" t="s">
        <v>407</v>
      </c>
      <c r="W98" s="598" t="s">
        <v>367</v>
      </c>
      <c r="X98" s="598" t="s">
        <v>406</v>
      </c>
      <c r="Y98" s="598">
        <v>85162.76</v>
      </c>
    </row>
    <row r="99" spans="2:25" s="439" customFormat="1" x14ac:dyDescent="0.25">
      <c r="B99" s="598" t="s">
        <v>357</v>
      </c>
      <c r="C99" s="632" t="s">
        <v>642</v>
      </c>
      <c r="D99" s="632" t="s">
        <v>643</v>
      </c>
      <c r="E99" s="598" t="s">
        <v>644</v>
      </c>
      <c r="F99" s="598" t="s">
        <v>401</v>
      </c>
      <c r="G99" s="598" t="s">
        <v>406</v>
      </c>
      <c r="H99" s="598" t="s">
        <v>406</v>
      </c>
      <c r="I99" s="598" t="s">
        <v>406</v>
      </c>
      <c r="J99" s="598" t="s">
        <v>406</v>
      </c>
      <c r="K99" s="598" t="s">
        <v>406</v>
      </c>
      <c r="L99" s="598" t="s">
        <v>406</v>
      </c>
      <c r="M99" s="598" t="s">
        <v>407</v>
      </c>
      <c r="N99" s="598" t="s">
        <v>367</v>
      </c>
      <c r="O99" s="598" t="s">
        <v>406</v>
      </c>
      <c r="P99" s="598" t="s">
        <v>406</v>
      </c>
      <c r="Q99" s="598" t="s">
        <v>406</v>
      </c>
      <c r="R99" s="598" t="s">
        <v>406</v>
      </c>
      <c r="S99" s="598" t="s">
        <v>406</v>
      </c>
      <c r="T99" s="598" t="s">
        <v>406</v>
      </c>
      <c r="U99" s="598" t="s">
        <v>406</v>
      </c>
      <c r="V99" s="598" t="s">
        <v>407</v>
      </c>
      <c r="W99" s="598" t="s">
        <v>367</v>
      </c>
      <c r="X99" s="598" t="s">
        <v>406</v>
      </c>
      <c r="Y99" s="598">
        <v>39994.479999999996</v>
      </c>
    </row>
    <row r="100" spans="2:25" s="439" customFormat="1" x14ac:dyDescent="0.25">
      <c r="B100" s="598" t="s">
        <v>357</v>
      </c>
      <c r="C100" s="632" t="s">
        <v>645</v>
      </c>
      <c r="D100" s="632" t="s">
        <v>646</v>
      </c>
      <c r="E100" s="598" t="s">
        <v>647</v>
      </c>
      <c r="F100" s="598" t="s">
        <v>401</v>
      </c>
      <c r="G100" s="598" t="s">
        <v>406</v>
      </c>
      <c r="H100" s="598" t="s">
        <v>406</v>
      </c>
      <c r="I100" s="598" t="s">
        <v>406</v>
      </c>
      <c r="J100" s="598" t="s">
        <v>406</v>
      </c>
      <c r="K100" s="598" t="s">
        <v>406</v>
      </c>
      <c r="L100" s="598" t="s">
        <v>406</v>
      </c>
      <c r="M100" s="598" t="s">
        <v>407</v>
      </c>
      <c r="N100" s="598" t="s">
        <v>367</v>
      </c>
      <c r="O100" s="598" t="s">
        <v>406</v>
      </c>
      <c r="P100" s="598" t="s">
        <v>406</v>
      </c>
      <c r="Q100" s="598" t="s">
        <v>406</v>
      </c>
      <c r="R100" s="598" t="s">
        <v>406</v>
      </c>
      <c r="S100" s="598" t="s">
        <v>406</v>
      </c>
      <c r="T100" s="598" t="s">
        <v>406</v>
      </c>
      <c r="U100" s="598" t="s">
        <v>406</v>
      </c>
      <c r="V100" s="598" t="s">
        <v>407</v>
      </c>
      <c r="W100" s="598" t="s">
        <v>367</v>
      </c>
      <c r="X100" s="598" t="s">
        <v>406</v>
      </c>
      <c r="Y100" s="598">
        <v>36510.46</v>
      </c>
    </row>
    <row r="101" spans="2:25" s="439" customFormat="1" x14ac:dyDescent="0.25">
      <c r="B101" s="598" t="s">
        <v>357</v>
      </c>
      <c r="C101" s="632" t="s">
        <v>648</v>
      </c>
      <c r="D101" s="632" t="s">
        <v>649</v>
      </c>
      <c r="E101" s="598" t="s">
        <v>650</v>
      </c>
      <c r="F101" s="598" t="s">
        <v>401</v>
      </c>
      <c r="G101" s="598" t="s">
        <v>406</v>
      </c>
      <c r="H101" s="598" t="s">
        <v>406</v>
      </c>
      <c r="I101" s="598" t="s">
        <v>406</v>
      </c>
      <c r="J101" s="598" t="s">
        <v>406</v>
      </c>
      <c r="K101" s="598" t="s">
        <v>406</v>
      </c>
      <c r="L101" s="598" t="s">
        <v>406</v>
      </c>
      <c r="M101" s="598" t="s">
        <v>407</v>
      </c>
      <c r="N101" s="598" t="s">
        <v>367</v>
      </c>
      <c r="O101" s="598" t="s">
        <v>406</v>
      </c>
      <c r="P101" s="598" t="s">
        <v>406</v>
      </c>
      <c r="Q101" s="598" t="s">
        <v>406</v>
      </c>
      <c r="R101" s="598" t="s">
        <v>406</v>
      </c>
      <c r="S101" s="598" t="s">
        <v>406</v>
      </c>
      <c r="T101" s="598" t="s">
        <v>406</v>
      </c>
      <c r="U101" s="598" t="s">
        <v>406</v>
      </c>
      <c r="V101" s="598" t="s">
        <v>407</v>
      </c>
      <c r="W101" s="598" t="s">
        <v>367</v>
      </c>
      <c r="X101" s="598" t="s">
        <v>406</v>
      </c>
      <c r="Y101" s="598">
        <v>75395.510000000009</v>
      </c>
    </row>
    <row r="102" spans="2:25" s="439" customFormat="1" x14ac:dyDescent="0.25">
      <c r="B102" s="598" t="s">
        <v>357</v>
      </c>
      <c r="C102" s="632" t="s">
        <v>651</v>
      </c>
      <c r="D102" s="632" t="s">
        <v>652</v>
      </c>
      <c r="E102" s="598" t="s">
        <v>653</v>
      </c>
      <c r="F102" s="598" t="s">
        <v>401</v>
      </c>
      <c r="G102" s="598" t="s">
        <v>406</v>
      </c>
      <c r="H102" s="598" t="s">
        <v>406</v>
      </c>
      <c r="I102" s="598" t="s">
        <v>406</v>
      </c>
      <c r="J102" s="598" t="s">
        <v>406</v>
      </c>
      <c r="K102" s="598" t="s">
        <v>406</v>
      </c>
      <c r="L102" s="598" t="s">
        <v>406</v>
      </c>
      <c r="M102" s="598" t="s">
        <v>407</v>
      </c>
      <c r="N102" s="598" t="s">
        <v>367</v>
      </c>
      <c r="O102" s="598" t="s">
        <v>406</v>
      </c>
      <c r="P102" s="598" t="s">
        <v>406</v>
      </c>
      <c r="Q102" s="598" t="s">
        <v>406</v>
      </c>
      <c r="R102" s="598" t="s">
        <v>406</v>
      </c>
      <c r="S102" s="598" t="s">
        <v>406</v>
      </c>
      <c r="T102" s="598" t="s">
        <v>406</v>
      </c>
      <c r="U102" s="598" t="s">
        <v>406</v>
      </c>
      <c r="V102" s="598" t="s">
        <v>407</v>
      </c>
      <c r="W102" s="598" t="s">
        <v>367</v>
      </c>
      <c r="X102" s="598" t="s">
        <v>406</v>
      </c>
      <c r="Y102" s="598">
        <v>101060.32</v>
      </c>
    </row>
    <row r="103" spans="2:25" s="439" customFormat="1" x14ac:dyDescent="0.25">
      <c r="B103" s="598" t="s">
        <v>357</v>
      </c>
      <c r="C103" s="632" t="s">
        <v>654</v>
      </c>
      <c r="D103" s="632" t="s">
        <v>655</v>
      </c>
      <c r="E103" s="598" t="s">
        <v>656</v>
      </c>
      <c r="F103" s="598" t="s">
        <v>401</v>
      </c>
      <c r="G103" s="598" t="s">
        <v>406</v>
      </c>
      <c r="H103" s="598" t="s">
        <v>406</v>
      </c>
      <c r="I103" s="598" t="s">
        <v>406</v>
      </c>
      <c r="J103" s="598" t="s">
        <v>406</v>
      </c>
      <c r="K103" s="598" t="s">
        <v>406</v>
      </c>
      <c r="L103" s="598" t="s">
        <v>406</v>
      </c>
      <c r="M103" s="598" t="s">
        <v>407</v>
      </c>
      <c r="N103" s="598" t="s">
        <v>367</v>
      </c>
      <c r="O103" s="598" t="s">
        <v>406</v>
      </c>
      <c r="P103" s="598" t="s">
        <v>406</v>
      </c>
      <c r="Q103" s="598" t="s">
        <v>406</v>
      </c>
      <c r="R103" s="598" t="s">
        <v>406</v>
      </c>
      <c r="S103" s="598" t="s">
        <v>406</v>
      </c>
      <c r="T103" s="598" t="s">
        <v>406</v>
      </c>
      <c r="U103" s="598" t="s">
        <v>406</v>
      </c>
      <c r="V103" s="598" t="s">
        <v>407</v>
      </c>
      <c r="W103" s="598" t="s">
        <v>367</v>
      </c>
      <c r="X103" s="598" t="s">
        <v>406</v>
      </c>
      <c r="Y103" s="598">
        <v>101217.3</v>
      </c>
    </row>
    <row r="104" spans="2:25" s="439" customFormat="1" x14ac:dyDescent="0.25">
      <c r="B104" s="598" t="s">
        <v>357</v>
      </c>
      <c r="C104" s="632" t="s">
        <v>657</v>
      </c>
      <c r="D104" s="632" t="s">
        <v>658</v>
      </c>
      <c r="E104" s="598" t="s">
        <v>659</v>
      </c>
      <c r="F104" s="598" t="s">
        <v>401</v>
      </c>
      <c r="G104" s="598" t="s">
        <v>406</v>
      </c>
      <c r="H104" s="598" t="s">
        <v>406</v>
      </c>
      <c r="I104" s="598" t="s">
        <v>406</v>
      </c>
      <c r="J104" s="598" t="s">
        <v>406</v>
      </c>
      <c r="K104" s="598" t="s">
        <v>406</v>
      </c>
      <c r="L104" s="598" t="s">
        <v>406</v>
      </c>
      <c r="M104" s="598" t="s">
        <v>407</v>
      </c>
      <c r="N104" s="598" t="s">
        <v>367</v>
      </c>
      <c r="O104" s="598" t="s">
        <v>406</v>
      </c>
      <c r="P104" s="598" t="s">
        <v>406</v>
      </c>
      <c r="Q104" s="598" t="s">
        <v>406</v>
      </c>
      <c r="R104" s="598" t="s">
        <v>406</v>
      </c>
      <c r="S104" s="598" t="s">
        <v>406</v>
      </c>
      <c r="T104" s="598" t="s">
        <v>406</v>
      </c>
      <c r="U104" s="598" t="s">
        <v>406</v>
      </c>
      <c r="V104" s="598" t="s">
        <v>407</v>
      </c>
      <c r="W104" s="598" t="s">
        <v>367</v>
      </c>
      <c r="X104" s="598" t="s">
        <v>406</v>
      </c>
      <c r="Y104" s="598">
        <v>99605.700000000012</v>
      </c>
    </row>
    <row r="105" spans="2:25" s="439" customFormat="1" x14ac:dyDescent="0.25">
      <c r="B105" s="598" t="s">
        <v>357</v>
      </c>
      <c r="C105" s="632" t="s">
        <v>660</v>
      </c>
      <c r="D105" s="632" t="s">
        <v>661</v>
      </c>
      <c r="E105" s="598" t="s">
        <v>662</v>
      </c>
      <c r="F105" s="598" t="s">
        <v>401</v>
      </c>
      <c r="G105" s="598" t="s">
        <v>406</v>
      </c>
      <c r="H105" s="598" t="s">
        <v>406</v>
      </c>
      <c r="I105" s="598" t="s">
        <v>406</v>
      </c>
      <c r="J105" s="598" t="s">
        <v>406</v>
      </c>
      <c r="K105" s="598" t="s">
        <v>406</v>
      </c>
      <c r="L105" s="598" t="s">
        <v>406</v>
      </c>
      <c r="M105" s="598" t="s">
        <v>407</v>
      </c>
      <c r="N105" s="598" t="s">
        <v>367</v>
      </c>
      <c r="O105" s="598" t="s">
        <v>406</v>
      </c>
      <c r="P105" s="598" t="s">
        <v>406</v>
      </c>
      <c r="Q105" s="598" t="s">
        <v>406</v>
      </c>
      <c r="R105" s="598" t="s">
        <v>406</v>
      </c>
      <c r="S105" s="598" t="s">
        <v>406</v>
      </c>
      <c r="T105" s="598" t="s">
        <v>406</v>
      </c>
      <c r="U105" s="598" t="s">
        <v>406</v>
      </c>
      <c r="V105" s="598" t="s">
        <v>407</v>
      </c>
      <c r="W105" s="598" t="s">
        <v>367</v>
      </c>
      <c r="X105" s="598" t="s">
        <v>406</v>
      </c>
      <c r="Y105" s="598">
        <v>106432.45</v>
      </c>
    </row>
    <row r="106" spans="2:25" s="439" customFormat="1" x14ac:dyDescent="0.25">
      <c r="B106" s="598" t="s">
        <v>357</v>
      </c>
      <c r="C106" s="632" t="s">
        <v>663</v>
      </c>
      <c r="D106" s="632" t="s">
        <v>664</v>
      </c>
      <c r="E106" s="598" t="s">
        <v>665</v>
      </c>
      <c r="F106" s="598" t="s">
        <v>666</v>
      </c>
      <c r="G106" s="598" t="s">
        <v>406</v>
      </c>
      <c r="H106" s="598" t="s">
        <v>406</v>
      </c>
      <c r="I106" s="598" t="s">
        <v>406</v>
      </c>
      <c r="J106" s="598" t="s">
        <v>406</v>
      </c>
      <c r="K106" s="598" t="s">
        <v>406</v>
      </c>
      <c r="L106" s="598" t="s">
        <v>406</v>
      </c>
      <c r="M106" s="598" t="s">
        <v>407</v>
      </c>
      <c r="N106" s="598" t="s">
        <v>367</v>
      </c>
      <c r="O106" s="598" t="s">
        <v>406</v>
      </c>
      <c r="P106" s="598" t="s">
        <v>406</v>
      </c>
      <c r="Q106" s="598" t="s">
        <v>406</v>
      </c>
      <c r="R106" s="598" t="s">
        <v>406</v>
      </c>
      <c r="S106" s="598" t="s">
        <v>406</v>
      </c>
      <c r="T106" s="598" t="s">
        <v>406</v>
      </c>
      <c r="U106" s="598" t="s">
        <v>406</v>
      </c>
      <c r="V106" s="598" t="s">
        <v>407</v>
      </c>
      <c r="W106" s="598" t="s">
        <v>367</v>
      </c>
      <c r="X106" s="598" t="s">
        <v>406</v>
      </c>
      <c r="Y106" s="598">
        <v>77556.2</v>
      </c>
    </row>
    <row r="107" spans="2:25" s="439" customFormat="1" x14ac:dyDescent="0.25">
      <c r="B107" s="598" t="s">
        <v>357</v>
      </c>
      <c r="C107" s="632" t="s">
        <v>667</v>
      </c>
      <c r="D107" s="632" t="s">
        <v>668</v>
      </c>
      <c r="E107" s="598" t="s">
        <v>669</v>
      </c>
      <c r="F107" s="598" t="s">
        <v>666</v>
      </c>
      <c r="G107" s="598" t="s">
        <v>406</v>
      </c>
      <c r="H107" s="598" t="s">
        <v>406</v>
      </c>
      <c r="I107" s="598" t="s">
        <v>406</v>
      </c>
      <c r="J107" s="598" t="s">
        <v>406</v>
      </c>
      <c r="K107" s="598" t="s">
        <v>406</v>
      </c>
      <c r="L107" s="598" t="s">
        <v>406</v>
      </c>
      <c r="M107" s="598" t="s">
        <v>407</v>
      </c>
      <c r="N107" s="598" t="s">
        <v>367</v>
      </c>
      <c r="O107" s="598" t="s">
        <v>406</v>
      </c>
      <c r="P107" s="598" t="s">
        <v>406</v>
      </c>
      <c r="Q107" s="598" t="s">
        <v>406</v>
      </c>
      <c r="R107" s="598" t="s">
        <v>406</v>
      </c>
      <c r="S107" s="598" t="s">
        <v>406</v>
      </c>
      <c r="T107" s="598" t="s">
        <v>406</v>
      </c>
      <c r="U107" s="598" t="s">
        <v>406</v>
      </c>
      <c r="V107" s="598" t="s">
        <v>407</v>
      </c>
      <c r="W107" s="598" t="s">
        <v>367</v>
      </c>
      <c r="X107" s="598" t="s">
        <v>406</v>
      </c>
      <c r="Y107" s="598">
        <v>87786.92</v>
      </c>
    </row>
    <row r="108" spans="2:25" s="439" customFormat="1" x14ac:dyDescent="0.25">
      <c r="B108" s="598" t="s">
        <v>357</v>
      </c>
      <c r="C108" s="632" t="s">
        <v>670</v>
      </c>
      <c r="D108" s="632" t="s">
        <v>671</v>
      </c>
      <c r="E108" s="598" t="s">
        <v>672</v>
      </c>
      <c r="F108" s="598" t="s">
        <v>666</v>
      </c>
      <c r="G108" s="598" t="s">
        <v>406</v>
      </c>
      <c r="H108" s="598" t="s">
        <v>406</v>
      </c>
      <c r="I108" s="598" t="s">
        <v>406</v>
      </c>
      <c r="J108" s="598" t="s">
        <v>406</v>
      </c>
      <c r="K108" s="598" t="s">
        <v>406</v>
      </c>
      <c r="L108" s="598" t="s">
        <v>406</v>
      </c>
      <c r="M108" s="598" t="s">
        <v>407</v>
      </c>
      <c r="N108" s="598" t="s">
        <v>367</v>
      </c>
      <c r="O108" s="598" t="s">
        <v>406</v>
      </c>
      <c r="P108" s="598" t="s">
        <v>406</v>
      </c>
      <c r="Q108" s="598" t="s">
        <v>406</v>
      </c>
      <c r="R108" s="598" t="s">
        <v>406</v>
      </c>
      <c r="S108" s="598" t="s">
        <v>406</v>
      </c>
      <c r="T108" s="598" t="s">
        <v>406</v>
      </c>
      <c r="U108" s="598" t="s">
        <v>406</v>
      </c>
      <c r="V108" s="598" t="s">
        <v>407</v>
      </c>
      <c r="W108" s="598" t="s">
        <v>367</v>
      </c>
      <c r="X108" s="598" t="s">
        <v>406</v>
      </c>
      <c r="Y108" s="598">
        <v>58995.57</v>
      </c>
    </row>
    <row r="109" spans="2:25" s="439" customFormat="1" x14ac:dyDescent="0.25">
      <c r="B109" s="598" t="s">
        <v>357</v>
      </c>
      <c r="C109" s="632" t="s">
        <v>673</v>
      </c>
      <c r="D109" s="632" t="s">
        <v>674</v>
      </c>
      <c r="E109" s="598" t="s">
        <v>675</v>
      </c>
      <c r="F109" s="598" t="s">
        <v>371</v>
      </c>
      <c r="G109" s="598" t="s">
        <v>406</v>
      </c>
      <c r="H109" s="598" t="s">
        <v>406</v>
      </c>
      <c r="I109" s="598" t="s">
        <v>406</v>
      </c>
      <c r="J109" s="598" t="s">
        <v>406</v>
      </c>
      <c r="K109" s="598" t="s">
        <v>406</v>
      </c>
      <c r="L109" s="598" t="s">
        <v>406</v>
      </c>
      <c r="M109" s="598" t="s">
        <v>407</v>
      </c>
      <c r="N109" s="598" t="s">
        <v>367</v>
      </c>
      <c r="O109" s="598" t="s">
        <v>406</v>
      </c>
      <c r="P109" s="598" t="s">
        <v>406</v>
      </c>
      <c r="Q109" s="598" t="s">
        <v>406</v>
      </c>
      <c r="R109" s="598" t="s">
        <v>406</v>
      </c>
      <c r="S109" s="598" t="s">
        <v>406</v>
      </c>
      <c r="T109" s="598" t="s">
        <v>406</v>
      </c>
      <c r="U109" s="598" t="s">
        <v>406</v>
      </c>
      <c r="V109" s="598" t="s">
        <v>407</v>
      </c>
      <c r="W109" s="598" t="s">
        <v>367</v>
      </c>
      <c r="X109" s="598" t="s">
        <v>406</v>
      </c>
      <c r="Y109" s="598">
        <v>47220.22</v>
      </c>
    </row>
    <row r="110" spans="2:25" s="439" customFormat="1" x14ac:dyDescent="0.25">
      <c r="B110" s="598" t="s">
        <v>357</v>
      </c>
      <c r="C110" s="632" t="s">
        <v>676</v>
      </c>
      <c r="D110" s="632" t="s">
        <v>677</v>
      </c>
      <c r="E110" s="598" t="s">
        <v>678</v>
      </c>
      <c r="F110" s="598" t="s">
        <v>666</v>
      </c>
      <c r="G110" s="598" t="s">
        <v>406</v>
      </c>
      <c r="H110" s="598" t="s">
        <v>406</v>
      </c>
      <c r="I110" s="598" t="s">
        <v>406</v>
      </c>
      <c r="J110" s="598" t="s">
        <v>406</v>
      </c>
      <c r="K110" s="598" t="s">
        <v>406</v>
      </c>
      <c r="L110" s="598" t="s">
        <v>406</v>
      </c>
      <c r="M110" s="598" t="s">
        <v>407</v>
      </c>
      <c r="N110" s="598" t="s">
        <v>367</v>
      </c>
      <c r="O110" s="598" t="s">
        <v>406</v>
      </c>
      <c r="P110" s="598" t="s">
        <v>406</v>
      </c>
      <c r="Q110" s="598" t="s">
        <v>406</v>
      </c>
      <c r="R110" s="598" t="s">
        <v>406</v>
      </c>
      <c r="S110" s="598" t="s">
        <v>406</v>
      </c>
      <c r="T110" s="598" t="s">
        <v>406</v>
      </c>
      <c r="U110" s="598" t="s">
        <v>406</v>
      </c>
      <c r="V110" s="598" t="s">
        <v>407</v>
      </c>
      <c r="W110" s="598" t="s">
        <v>367</v>
      </c>
      <c r="X110" s="598" t="s">
        <v>406</v>
      </c>
      <c r="Y110" s="598">
        <v>67660.52</v>
      </c>
    </row>
    <row r="111" spans="2:25" s="439" customFormat="1" x14ac:dyDescent="0.25">
      <c r="B111" s="598" t="s">
        <v>357</v>
      </c>
      <c r="C111" s="632" t="s">
        <v>679</v>
      </c>
      <c r="D111" s="632" t="s">
        <v>680</v>
      </c>
      <c r="E111" s="598" t="s">
        <v>681</v>
      </c>
      <c r="F111" s="598" t="s">
        <v>666</v>
      </c>
      <c r="G111" s="598" t="s">
        <v>406</v>
      </c>
      <c r="H111" s="598" t="s">
        <v>406</v>
      </c>
      <c r="I111" s="598" t="s">
        <v>406</v>
      </c>
      <c r="J111" s="598" t="s">
        <v>406</v>
      </c>
      <c r="K111" s="598" t="s">
        <v>406</v>
      </c>
      <c r="L111" s="598" t="s">
        <v>406</v>
      </c>
      <c r="M111" s="598" t="s">
        <v>407</v>
      </c>
      <c r="N111" s="598" t="s">
        <v>367</v>
      </c>
      <c r="O111" s="598" t="s">
        <v>406</v>
      </c>
      <c r="P111" s="598" t="s">
        <v>406</v>
      </c>
      <c r="Q111" s="598" t="s">
        <v>406</v>
      </c>
      <c r="R111" s="598" t="s">
        <v>406</v>
      </c>
      <c r="S111" s="598" t="s">
        <v>406</v>
      </c>
      <c r="T111" s="598" t="s">
        <v>406</v>
      </c>
      <c r="U111" s="598" t="s">
        <v>406</v>
      </c>
      <c r="V111" s="598" t="s">
        <v>407</v>
      </c>
      <c r="W111" s="598" t="s">
        <v>367</v>
      </c>
      <c r="X111" s="598" t="s">
        <v>406</v>
      </c>
      <c r="Y111" s="598">
        <v>28917.42</v>
      </c>
    </row>
    <row r="112" spans="2:25" s="439" customFormat="1" x14ac:dyDescent="0.25">
      <c r="B112" s="598" t="s">
        <v>357</v>
      </c>
      <c r="C112" s="632" t="s">
        <v>682</v>
      </c>
      <c r="D112" s="632" t="s">
        <v>683</v>
      </c>
      <c r="E112" s="598" t="s">
        <v>684</v>
      </c>
      <c r="F112" s="598" t="s">
        <v>666</v>
      </c>
      <c r="G112" s="598" t="s">
        <v>406</v>
      </c>
      <c r="H112" s="598" t="s">
        <v>406</v>
      </c>
      <c r="I112" s="598" t="s">
        <v>406</v>
      </c>
      <c r="J112" s="598" t="s">
        <v>406</v>
      </c>
      <c r="K112" s="598" t="s">
        <v>406</v>
      </c>
      <c r="L112" s="598" t="s">
        <v>406</v>
      </c>
      <c r="M112" s="598" t="s">
        <v>407</v>
      </c>
      <c r="N112" s="598" t="s">
        <v>367</v>
      </c>
      <c r="O112" s="598" t="s">
        <v>406</v>
      </c>
      <c r="P112" s="598" t="s">
        <v>406</v>
      </c>
      <c r="Q112" s="598" t="s">
        <v>406</v>
      </c>
      <c r="R112" s="598" t="s">
        <v>406</v>
      </c>
      <c r="S112" s="598" t="s">
        <v>406</v>
      </c>
      <c r="T112" s="598" t="s">
        <v>406</v>
      </c>
      <c r="U112" s="598" t="s">
        <v>406</v>
      </c>
      <c r="V112" s="598" t="s">
        <v>407</v>
      </c>
      <c r="W112" s="598" t="s">
        <v>367</v>
      </c>
      <c r="X112" s="598" t="s">
        <v>406</v>
      </c>
      <c r="Y112" s="598">
        <v>29057.910000000003</v>
      </c>
    </row>
    <row r="113" spans="2:25" s="439" customFormat="1" x14ac:dyDescent="0.25">
      <c r="B113" s="598" t="s">
        <v>357</v>
      </c>
      <c r="C113" s="632" t="s">
        <v>685</v>
      </c>
      <c r="D113" s="632" t="s">
        <v>686</v>
      </c>
      <c r="E113" s="598" t="s">
        <v>687</v>
      </c>
      <c r="F113" s="598" t="s">
        <v>401</v>
      </c>
      <c r="G113" s="598" t="s">
        <v>406</v>
      </c>
      <c r="H113" s="598" t="s">
        <v>406</v>
      </c>
      <c r="I113" s="598" t="s">
        <v>406</v>
      </c>
      <c r="J113" s="598" t="s">
        <v>406</v>
      </c>
      <c r="K113" s="598" t="s">
        <v>406</v>
      </c>
      <c r="L113" s="598" t="s">
        <v>406</v>
      </c>
      <c r="M113" s="598" t="s">
        <v>407</v>
      </c>
      <c r="N113" s="598" t="s">
        <v>367</v>
      </c>
      <c r="O113" s="598" t="s">
        <v>406</v>
      </c>
      <c r="P113" s="598" t="s">
        <v>406</v>
      </c>
      <c r="Q113" s="598" t="s">
        <v>406</v>
      </c>
      <c r="R113" s="598" t="s">
        <v>406</v>
      </c>
      <c r="S113" s="598" t="s">
        <v>406</v>
      </c>
      <c r="T113" s="598" t="s">
        <v>406</v>
      </c>
      <c r="U113" s="598" t="s">
        <v>406</v>
      </c>
      <c r="V113" s="598" t="s">
        <v>407</v>
      </c>
      <c r="W113" s="598" t="s">
        <v>367</v>
      </c>
      <c r="X113" s="598" t="s">
        <v>406</v>
      </c>
      <c r="Y113" s="598">
        <v>14622.06</v>
      </c>
    </row>
    <row r="114" spans="2:25" s="439" customFormat="1" x14ac:dyDescent="0.25">
      <c r="B114" s="598" t="s">
        <v>357</v>
      </c>
      <c r="C114" s="632" t="s">
        <v>688</v>
      </c>
      <c r="D114" s="632" t="s">
        <v>689</v>
      </c>
      <c r="E114" s="598" t="s">
        <v>690</v>
      </c>
      <c r="F114" s="598" t="s">
        <v>401</v>
      </c>
      <c r="G114" s="598" t="s">
        <v>406</v>
      </c>
      <c r="H114" s="598" t="s">
        <v>406</v>
      </c>
      <c r="I114" s="598" t="s">
        <v>406</v>
      </c>
      <c r="J114" s="598" t="s">
        <v>406</v>
      </c>
      <c r="K114" s="598" t="s">
        <v>406</v>
      </c>
      <c r="L114" s="598" t="s">
        <v>406</v>
      </c>
      <c r="M114" s="598" t="s">
        <v>407</v>
      </c>
      <c r="N114" s="598" t="s">
        <v>367</v>
      </c>
      <c r="O114" s="598" t="s">
        <v>406</v>
      </c>
      <c r="P114" s="598" t="s">
        <v>406</v>
      </c>
      <c r="Q114" s="598" t="s">
        <v>406</v>
      </c>
      <c r="R114" s="598" t="s">
        <v>406</v>
      </c>
      <c r="S114" s="598" t="s">
        <v>406</v>
      </c>
      <c r="T114" s="598" t="s">
        <v>406</v>
      </c>
      <c r="U114" s="598" t="s">
        <v>406</v>
      </c>
      <c r="V114" s="598" t="s">
        <v>407</v>
      </c>
      <c r="W114" s="598" t="s">
        <v>367</v>
      </c>
      <c r="X114" s="598" t="s">
        <v>406</v>
      </c>
      <c r="Y114" s="598">
        <v>25103.39</v>
      </c>
    </row>
    <row r="115" spans="2:25" s="439" customFormat="1" x14ac:dyDescent="0.25">
      <c r="B115" s="598" t="s">
        <v>357</v>
      </c>
      <c r="C115" s="632" t="s">
        <v>691</v>
      </c>
      <c r="D115" s="632" t="s">
        <v>692</v>
      </c>
      <c r="E115" s="598" t="s">
        <v>693</v>
      </c>
      <c r="F115" s="598" t="s">
        <v>401</v>
      </c>
      <c r="G115" s="598" t="s">
        <v>406</v>
      </c>
      <c r="H115" s="598" t="s">
        <v>406</v>
      </c>
      <c r="I115" s="598" t="s">
        <v>406</v>
      </c>
      <c r="J115" s="598" t="s">
        <v>406</v>
      </c>
      <c r="K115" s="598" t="s">
        <v>406</v>
      </c>
      <c r="L115" s="598" t="s">
        <v>406</v>
      </c>
      <c r="M115" s="598" t="s">
        <v>407</v>
      </c>
      <c r="N115" s="598" t="s">
        <v>367</v>
      </c>
      <c r="O115" s="598" t="s">
        <v>406</v>
      </c>
      <c r="P115" s="598" t="s">
        <v>406</v>
      </c>
      <c r="Q115" s="598" t="s">
        <v>406</v>
      </c>
      <c r="R115" s="598" t="s">
        <v>406</v>
      </c>
      <c r="S115" s="598" t="s">
        <v>406</v>
      </c>
      <c r="T115" s="598" t="s">
        <v>406</v>
      </c>
      <c r="U115" s="598" t="s">
        <v>406</v>
      </c>
      <c r="V115" s="598" t="s">
        <v>407</v>
      </c>
      <c r="W115" s="598" t="s">
        <v>367</v>
      </c>
      <c r="X115" s="598" t="s">
        <v>406</v>
      </c>
      <c r="Y115" s="598">
        <v>33527.440000000002</v>
      </c>
    </row>
    <row r="116" spans="2:25" s="439" customFormat="1" x14ac:dyDescent="0.25">
      <c r="B116" s="598" t="s">
        <v>357</v>
      </c>
      <c r="C116" s="632" t="s">
        <v>694</v>
      </c>
      <c r="D116" s="632" t="s">
        <v>695</v>
      </c>
      <c r="E116" s="598" t="s">
        <v>696</v>
      </c>
      <c r="F116" s="598" t="s">
        <v>666</v>
      </c>
      <c r="G116" s="598" t="s">
        <v>406</v>
      </c>
      <c r="H116" s="598" t="s">
        <v>406</v>
      </c>
      <c r="I116" s="598" t="s">
        <v>406</v>
      </c>
      <c r="J116" s="598" t="s">
        <v>406</v>
      </c>
      <c r="K116" s="598" t="s">
        <v>406</v>
      </c>
      <c r="L116" s="598" t="s">
        <v>406</v>
      </c>
      <c r="M116" s="598" t="s">
        <v>407</v>
      </c>
      <c r="N116" s="598" t="s">
        <v>367</v>
      </c>
      <c r="O116" s="598" t="s">
        <v>406</v>
      </c>
      <c r="P116" s="598" t="s">
        <v>406</v>
      </c>
      <c r="Q116" s="598" t="s">
        <v>406</v>
      </c>
      <c r="R116" s="598" t="s">
        <v>406</v>
      </c>
      <c r="S116" s="598" t="s">
        <v>406</v>
      </c>
      <c r="T116" s="598" t="s">
        <v>406</v>
      </c>
      <c r="U116" s="598" t="s">
        <v>406</v>
      </c>
      <c r="V116" s="598" t="s">
        <v>407</v>
      </c>
      <c r="W116" s="598" t="s">
        <v>367</v>
      </c>
      <c r="X116" s="598" t="s">
        <v>406</v>
      </c>
      <c r="Y116" s="598">
        <v>72218.599999999991</v>
      </c>
    </row>
    <row r="117" spans="2:25" s="439" customFormat="1" x14ac:dyDescent="0.25">
      <c r="B117" s="598" t="s">
        <v>357</v>
      </c>
      <c r="C117" s="632" t="s">
        <v>697</v>
      </c>
      <c r="D117" s="632" t="s">
        <v>698</v>
      </c>
      <c r="E117" s="598" t="s">
        <v>699</v>
      </c>
      <c r="F117" s="598" t="s">
        <v>371</v>
      </c>
      <c r="G117" s="598" t="s">
        <v>406</v>
      </c>
      <c r="H117" s="598" t="s">
        <v>406</v>
      </c>
      <c r="I117" s="598" t="s">
        <v>406</v>
      </c>
      <c r="J117" s="598" t="s">
        <v>406</v>
      </c>
      <c r="K117" s="598" t="s">
        <v>406</v>
      </c>
      <c r="L117" s="598" t="s">
        <v>406</v>
      </c>
      <c r="M117" s="598" t="s">
        <v>407</v>
      </c>
      <c r="N117" s="598" t="s">
        <v>367</v>
      </c>
      <c r="O117" s="598" t="s">
        <v>406</v>
      </c>
      <c r="P117" s="598" t="s">
        <v>406</v>
      </c>
      <c r="Q117" s="598" t="s">
        <v>406</v>
      </c>
      <c r="R117" s="598" t="s">
        <v>406</v>
      </c>
      <c r="S117" s="598" t="s">
        <v>406</v>
      </c>
      <c r="T117" s="598" t="s">
        <v>406</v>
      </c>
      <c r="U117" s="598" t="s">
        <v>406</v>
      </c>
      <c r="V117" s="598" t="s">
        <v>407</v>
      </c>
      <c r="W117" s="598" t="s">
        <v>367</v>
      </c>
      <c r="X117" s="598" t="s">
        <v>406</v>
      </c>
      <c r="Y117" s="598">
        <v>28397.010000000002</v>
      </c>
    </row>
    <row r="118" spans="2:25" s="439" customFormat="1" x14ac:dyDescent="0.25">
      <c r="B118" s="598" t="s">
        <v>357</v>
      </c>
      <c r="C118" s="632" t="s">
        <v>700</v>
      </c>
      <c r="D118" s="632" t="s">
        <v>701</v>
      </c>
      <c r="E118" s="598" t="s">
        <v>702</v>
      </c>
      <c r="F118" s="598" t="s">
        <v>666</v>
      </c>
      <c r="G118" s="598" t="s">
        <v>406</v>
      </c>
      <c r="H118" s="598" t="s">
        <v>406</v>
      </c>
      <c r="I118" s="598" t="s">
        <v>406</v>
      </c>
      <c r="J118" s="598" t="s">
        <v>406</v>
      </c>
      <c r="K118" s="598" t="s">
        <v>406</v>
      </c>
      <c r="L118" s="598" t="s">
        <v>406</v>
      </c>
      <c r="M118" s="598" t="s">
        <v>407</v>
      </c>
      <c r="N118" s="598" t="s">
        <v>367</v>
      </c>
      <c r="O118" s="598" t="s">
        <v>406</v>
      </c>
      <c r="P118" s="598" t="s">
        <v>406</v>
      </c>
      <c r="Q118" s="598" t="s">
        <v>406</v>
      </c>
      <c r="R118" s="598" t="s">
        <v>406</v>
      </c>
      <c r="S118" s="598" t="s">
        <v>406</v>
      </c>
      <c r="T118" s="598" t="s">
        <v>406</v>
      </c>
      <c r="U118" s="598" t="s">
        <v>406</v>
      </c>
      <c r="V118" s="598" t="s">
        <v>407</v>
      </c>
      <c r="W118" s="598" t="s">
        <v>367</v>
      </c>
      <c r="X118" s="598" t="s">
        <v>406</v>
      </c>
      <c r="Y118" s="598">
        <v>26438.98</v>
      </c>
    </row>
    <row r="119" spans="2:25" s="439" customFormat="1" x14ac:dyDescent="0.25">
      <c r="B119" s="598" t="s">
        <v>357</v>
      </c>
      <c r="C119" s="632" t="s">
        <v>703</v>
      </c>
      <c r="D119" s="632" t="s">
        <v>704</v>
      </c>
      <c r="E119" s="598" t="s">
        <v>705</v>
      </c>
      <c r="F119" s="598" t="s">
        <v>666</v>
      </c>
      <c r="G119" s="598" t="s">
        <v>406</v>
      </c>
      <c r="H119" s="598" t="s">
        <v>406</v>
      </c>
      <c r="I119" s="598" t="s">
        <v>406</v>
      </c>
      <c r="J119" s="598" t="s">
        <v>407</v>
      </c>
      <c r="K119" s="598" t="s">
        <v>406</v>
      </c>
      <c r="L119" s="598" t="s">
        <v>406</v>
      </c>
      <c r="M119" s="598" t="s">
        <v>406</v>
      </c>
      <c r="N119" s="598" t="s">
        <v>367</v>
      </c>
      <c r="O119" s="598" t="s">
        <v>406</v>
      </c>
      <c r="P119" s="598" t="s">
        <v>406</v>
      </c>
      <c r="Q119" s="598" t="s">
        <v>406</v>
      </c>
      <c r="R119" s="598" t="s">
        <v>406</v>
      </c>
      <c r="S119" s="598" t="s">
        <v>406</v>
      </c>
      <c r="T119" s="598" t="s">
        <v>406</v>
      </c>
      <c r="U119" s="598" t="s">
        <v>406</v>
      </c>
      <c r="V119" s="598" t="s">
        <v>407</v>
      </c>
      <c r="W119" s="598" t="s">
        <v>367</v>
      </c>
      <c r="X119" s="598" t="s">
        <v>406</v>
      </c>
      <c r="Y119" s="598">
        <v>18147.54</v>
      </c>
    </row>
    <row r="120" spans="2:25" s="439" customFormat="1" x14ac:dyDescent="0.25">
      <c r="B120" s="598" t="s">
        <v>357</v>
      </c>
      <c r="C120" s="632" t="s">
        <v>706</v>
      </c>
      <c r="D120" s="632" t="s">
        <v>707</v>
      </c>
      <c r="E120" s="598" t="s">
        <v>708</v>
      </c>
      <c r="F120" s="598" t="s">
        <v>401</v>
      </c>
      <c r="G120" s="598" t="s">
        <v>406</v>
      </c>
      <c r="H120" s="598" t="s">
        <v>406</v>
      </c>
      <c r="I120" s="598" t="s">
        <v>406</v>
      </c>
      <c r="J120" s="598" t="s">
        <v>407</v>
      </c>
      <c r="K120" s="598" t="s">
        <v>406</v>
      </c>
      <c r="L120" s="598" t="s">
        <v>406</v>
      </c>
      <c r="M120" s="598" t="s">
        <v>406</v>
      </c>
      <c r="N120" s="598" t="s">
        <v>367</v>
      </c>
      <c r="O120" s="598" t="s">
        <v>406</v>
      </c>
      <c r="P120" s="598" t="s">
        <v>406</v>
      </c>
      <c r="Q120" s="598" t="s">
        <v>406</v>
      </c>
      <c r="R120" s="598" t="s">
        <v>406</v>
      </c>
      <c r="S120" s="598" t="s">
        <v>406</v>
      </c>
      <c r="T120" s="598" t="s">
        <v>406</v>
      </c>
      <c r="U120" s="598" t="s">
        <v>406</v>
      </c>
      <c r="V120" s="598" t="s">
        <v>407</v>
      </c>
      <c r="W120" s="598" t="s">
        <v>367</v>
      </c>
      <c r="X120" s="598" t="s">
        <v>406</v>
      </c>
      <c r="Y120" s="598">
        <v>42529.270000000004</v>
      </c>
    </row>
    <row r="121" spans="2:25" s="439" customFormat="1" x14ac:dyDescent="0.25">
      <c r="B121" s="598" t="s">
        <v>357</v>
      </c>
      <c r="C121" s="632" t="s">
        <v>709</v>
      </c>
      <c r="D121" s="632" t="s">
        <v>710</v>
      </c>
      <c r="E121" s="598" t="s">
        <v>711</v>
      </c>
      <c r="F121" s="598" t="s">
        <v>401</v>
      </c>
      <c r="G121" s="598" t="s">
        <v>406</v>
      </c>
      <c r="H121" s="598" t="s">
        <v>406</v>
      </c>
      <c r="I121" s="598" t="s">
        <v>406</v>
      </c>
      <c r="J121" s="598" t="s">
        <v>406</v>
      </c>
      <c r="K121" s="598" t="s">
        <v>406</v>
      </c>
      <c r="L121" s="598" t="s">
        <v>406</v>
      </c>
      <c r="M121" s="598" t="s">
        <v>407</v>
      </c>
      <c r="N121" s="598" t="s">
        <v>367</v>
      </c>
      <c r="O121" s="598" t="s">
        <v>406</v>
      </c>
      <c r="P121" s="598" t="s">
        <v>406</v>
      </c>
      <c r="Q121" s="598" t="s">
        <v>406</v>
      </c>
      <c r="R121" s="598" t="s">
        <v>406</v>
      </c>
      <c r="S121" s="598" t="s">
        <v>406</v>
      </c>
      <c r="T121" s="598" t="s">
        <v>406</v>
      </c>
      <c r="U121" s="598" t="s">
        <v>406</v>
      </c>
      <c r="V121" s="598" t="s">
        <v>407</v>
      </c>
      <c r="W121" s="598" t="s">
        <v>367</v>
      </c>
      <c r="X121" s="598" t="s">
        <v>406</v>
      </c>
      <c r="Y121" s="598">
        <v>30130.68</v>
      </c>
    </row>
    <row r="122" spans="2:25" s="439" customFormat="1" x14ac:dyDescent="0.25">
      <c r="B122" s="598" t="s">
        <v>357</v>
      </c>
      <c r="C122" s="632" t="s">
        <v>712</v>
      </c>
      <c r="D122" s="632" t="s">
        <v>713</v>
      </c>
      <c r="E122" s="598" t="s">
        <v>714</v>
      </c>
      <c r="F122" s="598" t="s">
        <v>666</v>
      </c>
      <c r="G122" s="598" t="s">
        <v>406</v>
      </c>
      <c r="H122" s="598" t="s">
        <v>406</v>
      </c>
      <c r="I122" s="598" t="s">
        <v>406</v>
      </c>
      <c r="J122" s="598" t="s">
        <v>406</v>
      </c>
      <c r="K122" s="598" t="s">
        <v>406</v>
      </c>
      <c r="L122" s="598" t="s">
        <v>406</v>
      </c>
      <c r="M122" s="598" t="s">
        <v>407</v>
      </c>
      <c r="N122" s="598" t="s">
        <v>367</v>
      </c>
      <c r="O122" s="598" t="s">
        <v>406</v>
      </c>
      <c r="P122" s="598" t="s">
        <v>406</v>
      </c>
      <c r="Q122" s="598" t="s">
        <v>406</v>
      </c>
      <c r="R122" s="598" t="s">
        <v>406</v>
      </c>
      <c r="S122" s="598" t="s">
        <v>406</v>
      </c>
      <c r="T122" s="598" t="s">
        <v>406</v>
      </c>
      <c r="U122" s="598" t="s">
        <v>406</v>
      </c>
      <c r="V122" s="598" t="s">
        <v>407</v>
      </c>
      <c r="W122" s="598" t="s">
        <v>367</v>
      </c>
      <c r="X122" s="598" t="s">
        <v>406</v>
      </c>
      <c r="Y122" s="598">
        <v>32629.129999999997</v>
      </c>
    </row>
    <row r="123" spans="2:25" s="439" customFormat="1" x14ac:dyDescent="0.25">
      <c r="B123" s="598" t="s">
        <v>357</v>
      </c>
      <c r="C123" s="632" t="s">
        <v>715</v>
      </c>
      <c r="D123" s="632" t="s">
        <v>716</v>
      </c>
      <c r="E123" s="598" t="s">
        <v>717</v>
      </c>
      <c r="F123" s="598" t="s">
        <v>371</v>
      </c>
      <c r="G123" s="598" t="s">
        <v>406</v>
      </c>
      <c r="H123" s="598" t="s">
        <v>406</v>
      </c>
      <c r="I123" s="598" t="s">
        <v>406</v>
      </c>
      <c r="J123" s="598" t="s">
        <v>407</v>
      </c>
      <c r="K123" s="598" t="s">
        <v>406</v>
      </c>
      <c r="L123" s="598" t="s">
        <v>406</v>
      </c>
      <c r="M123" s="598" t="s">
        <v>406</v>
      </c>
      <c r="N123" s="598" t="s">
        <v>367</v>
      </c>
      <c r="O123" s="598" t="s">
        <v>406</v>
      </c>
      <c r="P123" s="598" t="s">
        <v>406</v>
      </c>
      <c r="Q123" s="598" t="s">
        <v>406</v>
      </c>
      <c r="R123" s="598" t="s">
        <v>406</v>
      </c>
      <c r="S123" s="598" t="s">
        <v>406</v>
      </c>
      <c r="T123" s="598" t="s">
        <v>406</v>
      </c>
      <c r="U123" s="598" t="s">
        <v>406</v>
      </c>
      <c r="V123" s="598" t="s">
        <v>407</v>
      </c>
      <c r="W123" s="598" t="s">
        <v>367</v>
      </c>
      <c r="X123" s="598" t="s">
        <v>406</v>
      </c>
      <c r="Y123" s="598">
        <v>74223.239999999991</v>
      </c>
    </row>
    <row r="124" spans="2:25" s="439" customFormat="1" x14ac:dyDescent="0.25">
      <c r="B124" s="598" t="s">
        <v>357</v>
      </c>
      <c r="C124" s="632" t="s">
        <v>718</v>
      </c>
      <c r="D124" s="632" t="s">
        <v>719</v>
      </c>
      <c r="E124" s="598" t="s">
        <v>720</v>
      </c>
      <c r="F124" s="598" t="s">
        <v>401</v>
      </c>
      <c r="G124" s="598" t="s">
        <v>406</v>
      </c>
      <c r="H124" s="598" t="s">
        <v>406</v>
      </c>
      <c r="I124" s="598" t="s">
        <v>406</v>
      </c>
      <c r="J124" s="598" t="s">
        <v>406</v>
      </c>
      <c r="K124" s="598" t="s">
        <v>406</v>
      </c>
      <c r="L124" s="598" t="s">
        <v>406</v>
      </c>
      <c r="M124" s="598" t="s">
        <v>407</v>
      </c>
      <c r="N124" s="598" t="s">
        <v>367</v>
      </c>
      <c r="O124" s="598" t="s">
        <v>406</v>
      </c>
      <c r="P124" s="598" t="s">
        <v>406</v>
      </c>
      <c r="Q124" s="598" t="s">
        <v>406</v>
      </c>
      <c r="R124" s="598" t="s">
        <v>406</v>
      </c>
      <c r="S124" s="598" t="s">
        <v>406</v>
      </c>
      <c r="T124" s="598" t="s">
        <v>406</v>
      </c>
      <c r="U124" s="598" t="s">
        <v>406</v>
      </c>
      <c r="V124" s="598" t="s">
        <v>407</v>
      </c>
      <c r="W124" s="598" t="s">
        <v>367</v>
      </c>
      <c r="X124" s="598" t="s">
        <v>406</v>
      </c>
      <c r="Y124" s="598">
        <v>24400.48</v>
      </c>
    </row>
    <row r="125" spans="2:25" s="439" customFormat="1" x14ac:dyDescent="0.25">
      <c r="B125" s="598" t="s">
        <v>357</v>
      </c>
      <c r="C125" s="632" t="s">
        <v>721</v>
      </c>
      <c r="D125" s="632" t="s">
        <v>722</v>
      </c>
      <c r="E125" s="598" t="s">
        <v>723</v>
      </c>
      <c r="F125" s="598" t="s">
        <v>401</v>
      </c>
      <c r="G125" s="598" t="s">
        <v>406</v>
      </c>
      <c r="H125" s="598" t="s">
        <v>406</v>
      </c>
      <c r="I125" s="598" t="s">
        <v>406</v>
      </c>
      <c r="J125" s="598" t="s">
        <v>406</v>
      </c>
      <c r="K125" s="598" t="s">
        <v>406</v>
      </c>
      <c r="L125" s="598" t="s">
        <v>406</v>
      </c>
      <c r="M125" s="598" t="s">
        <v>407</v>
      </c>
      <c r="N125" s="598" t="s">
        <v>367</v>
      </c>
      <c r="O125" s="598" t="s">
        <v>406</v>
      </c>
      <c r="P125" s="598" t="s">
        <v>406</v>
      </c>
      <c r="Q125" s="598" t="s">
        <v>406</v>
      </c>
      <c r="R125" s="598" t="s">
        <v>406</v>
      </c>
      <c r="S125" s="598" t="s">
        <v>406</v>
      </c>
      <c r="T125" s="598" t="s">
        <v>406</v>
      </c>
      <c r="U125" s="598" t="s">
        <v>406</v>
      </c>
      <c r="V125" s="598" t="s">
        <v>407</v>
      </c>
      <c r="W125" s="598" t="s">
        <v>367</v>
      </c>
      <c r="X125" s="598" t="s">
        <v>406</v>
      </c>
      <c r="Y125" s="598">
        <v>15966.77</v>
      </c>
    </row>
    <row r="126" spans="2:25" s="439" customFormat="1" x14ac:dyDescent="0.25">
      <c r="B126" s="598" t="s">
        <v>357</v>
      </c>
      <c r="C126" s="632" t="s">
        <v>724</v>
      </c>
      <c r="D126" s="632" t="s">
        <v>725</v>
      </c>
      <c r="E126" s="598" t="s">
        <v>726</v>
      </c>
      <c r="F126" s="598" t="s">
        <v>666</v>
      </c>
      <c r="G126" s="598" t="s">
        <v>406</v>
      </c>
      <c r="H126" s="598" t="s">
        <v>406</v>
      </c>
      <c r="I126" s="598" t="s">
        <v>406</v>
      </c>
      <c r="J126" s="598" t="s">
        <v>407</v>
      </c>
      <c r="K126" s="598" t="s">
        <v>406</v>
      </c>
      <c r="L126" s="598" t="s">
        <v>406</v>
      </c>
      <c r="M126" s="598" t="s">
        <v>406</v>
      </c>
      <c r="N126" s="598" t="s">
        <v>367</v>
      </c>
      <c r="O126" s="598" t="s">
        <v>406</v>
      </c>
      <c r="P126" s="598" t="s">
        <v>406</v>
      </c>
      <c r="Q126" s="598" t="s">
        <v>406</v>
      </c>
      <c r="R126" s="598" t="s">
        <v>406</v>
      </c>
      <c r="S126" s="598" t="s">
        <v>406</v>
      </c>
      <c r="T126" s="598" t="s">
        <v>406</v>
      </c>
      <c r="U126" s="598" t="s">
        <v>406</v>
      </c>
      <c r="V126" s="598" t="s">
        <v>407</v>
      </c>
      <c r="W126" s="598" t="s">
        <v>367</v>
      </c>
      <c r="X126" s="598" t="s">
        <v>406</v>
      </c>
      <c r="Y126" s="598">
        <v>18147.54</v>
      </c>
    </row>
    <row r="127" spans="2:25" s="439" customFormat="1" x14ac:dyDescent="0.25">
      <c r="B127" s="598" t="s">
        <v>357</v>
      </c>
      <c r="C127" s="632" t="s">
        <v>727</v>
      </c>
      <c r="D127" s="632" t="s">
        <v>728</v>
      </c>
      <c r="E127" s="598" t="s">
        <v>729</v>
      </c>
      <c r="F127" s="598" t="s">
        <v>666</v>
      </c>
      <c r="G127" s="598" t="s">
        <v>406</v>
      </c>
      <c r="H127" s="598" t="s">
        <v>406</v>
      </c>
      <c r="I127" s="598" t="s">
        <v>406</v>
      </c>
      <c r="J127" s="598" t="s">
        <v>407</v>
      </c>
      <c r="K127" s="598" t="s">
        <v>406</v>
      </c>
      <c r="L127" s="598" t="s">
        <v>406</v>
      </c>
      <c r="M127" s="598" t="s">
        <v>406</v>
      </c>
      <c r="N127" s="598" t="s">
        <v>367</v>
      </c>
      <c r="O127" s="598" t="s">
        <v>406</v>
      </c>
      <c r="P127" s="598" t="s">
        <v>406</v>
      </c>
      <c r="Q127" s="598" t="s">
        <v>406</v>
      </c>
      <c r="R127" s="598" t="s">
        <v>406</v>
      </c>
      <c r="S127" s="598" t="s">
        <v>406</v>
      </c>
      <c r="T127" s="598" t="s">
        <v>406</v>
      </c>
      <c r="U127" s="598" t="s">
        <v>406</v>
      </c>
      <c r="V127" s="598" t="s">
        <v>407</v>
      </c>
      <c r="W127" s="598" t="s">
        <v>367</v>
      </c>
      <c r="X127" s="598" t="s">
        <v>406</v>
      </c>
      <c r="Y127" s="598">
        <v>40094.340000000004</v>
      </c>
    </row>
    <row r="128" spans="2:25" s="439" customFormat="1" x14ac:dyDescent="0.25">
      <c r="B128" s="598" t="s">
        <v>357</v>
      </c>
      <c r="C128" s="632" t="s">
        <v>730</v>
      </c>
      <c r="D128" s="632" t="s">
        <v>731</v>
      </c>
      <c r="E128" s="598" t="s">
        <v>732</v>
      </c>
      <c r="F128" s="598" t="s">
        <v>371</v>
      </c>
      <c r="G128" s="598" t="s">
        <v>406</v>
      </c>
      <c r="H128" s="598" t="s">
        <v>406</v>
      </c>
      <c r="I128" s="598" t="s">
        <v>406</v>
      </c>
      <c r="J128" s="598" t="s">
        <v>407</v>
      </c>
      <c r="K128" s="598" t="s">
        <v>406</v>
      </c>
      <c r="L128" s="598" t="s">
        <v>406</v>
      </c>
      <c r="M128" s="598" t="s">
        <v>406</v>
      </c>
      <c r="N128" s="598" t="s">
        <v>367</v>
      </c>
      <c r="O128" s="598" t="s">
        <v>406</v>
      </c>
      <c r="P128" s="598" t="s">
        <v>406</v>
      </c>
      <c r="Q128" s="598" t="s">
        <v>406</v>
      </c>
      <c r="R128" s="598" t="s">
        <v>406</v>
      </c>
      <c r="S128" s="598" t="s">
        <v>406</v>
      </c>
      <c r="T128" s="598" t="s">
        <v>406</v>
      </c>
      <c r="U128" s="598" t="s">
        <v>406</v>
      </c>
      <c r="V128" s="598" t="s">
        <v>407</v>
      </c>
      <c r="W128" s="598" t="s">
        <v>367</v>
      </c>
      <c r="X128" s="598" t="s">
        <v>406</v>
      </c>
      <c r="Y128" s="598">
        <v>55970.1</v>
      </c>
    </row>
    <row r="129" spans="2:25" s="439" customFormat="1" x14ac:dyDescent="0.25">
      <c r="B129" s="598" t="s">
        <v>357</v>
      </c>
      <c r="C129" s="632" t="s">
        <v>733</v>
      </c>
      <c r="D129" s="632" t="s">
        <v>734</v>
      </c>
      <c r="E129" s="598" t="s">
        <v>735</v>
      </c>
      <c r="F129" s="598" t="s">
        <v>666</v>
      </c>
      <c r="G129" s="598" t="s">
        <v>406</v>
      </c>
      <c r="H129" s="598" t="s">
        <v>406</v>
      </c>
      <c r="I129" s="598" t="s">
        <v>406</v>
      </c>
      <c r="J129" s="598" t="s">
        <v>407</v>
      </c>
      <c r="K129" s="598" t="s">
        <v>406</v>
      </c>
      <c r="L129" s="598" t="s">
        <v>406</v>
      </c>
      <c r="M129" s="598" t="s">
        <v>406</v>
      </c>
      <c r="N129" s="598" t="s">
        <v>367</v>
      </c>
      <c r="O129" s="598" t="s">
        <v>406</v>
      </c>
      <c r="P129" s="598" t="s">
        <v>406</v>
      </c>
      <c r="Q129" s="598" t="s">
        <v>406</v>
      </c>
      <c r="R129" s="598" t="s">
        <v>406</v>
      </c>
      <c r="S129" s="598" t="s">
        <v>406</v>
      </c>
      <c r="T129" s="598" t="s">
        <v>406</v>
      </c>
      <c r="U129" s="598" t="s">
        <v>406</v>
      </c>
      <c r="V129" s="598" t="s">
        <v>407</v>
      </c>
      <c r="W129" s="598" t="s">
        <v>367</v>
      </c>
      <c r="X129" s="598" t="s">
        <v>406</v>
      </c>
      <c r="Y129" s="598">
        <v>22891.439999999995</v>
      </c>
    </row>
    <row r="130" spans="2:25" s="439" customFormat="1" x14ac:dyDescent="0.25">
      <c r="B130" s="598" t="s">
        <v>357</v>
      </c>
      <c r="C130" s="632" t="s">
        <v>736</v>
      </c>
      <c r="D130" s="632" t="s">
        <v>737</v>
      </c>
      <c r="E130" s="598" t="s">
        <v>738</v>
      </c>
      <c r="F130" s="598" t="s">
        <v>401</v>
      </c>
      <c r="G130" s="598" t="s">
        <v>406</v>
      </c>
      <c r="H130" s="598" t="s">
        <v>406</v>
      </c>
      <c r="I130" s="598" t="s">
        <v>406</v>
      </c>
      <c r="J130" s="598" t="s">
        <v>407</v>
      </c>
      <c r="K130" s="598" t="s">
        <v>406</v>
      </c>
      <c r="L130" s="598" t="s">
        <v>406</v>
      </c>
      <c r="M130" s="598" t="s">
        <v>406</v>
      </c>
      <c r="N130" s="598" t="s">
        <v>367</v>
      </c>
      <c r="O130" s="598" t="s">
        <v>406</v>
      </c>
      <c r="P130" s="598" t="s">
        <v>406</v>
      </c>
      <c r="Q130" s="598" t="s">
        <v>406</v>
      </c>
      <c r="R130" s="598" t="s">
        <v>406</v>
      </c>
      <c r="S130" s="598" t="s">
        <v>406</v>
      </c>
      <c r="T130" s="598" t="s">
        <v>406</v>
      </c>
      <c r="U130" s="598" t="s">
        <v>406</v>
      </c>
      <c r="V130" s="598" t="s">
        <v>407</v>
      </c>
      <c r="W130" s="598" t="s">
        <v>367</v>
      </c>
      <c r="X130" s="598" t="s">
        <v>406</v>
      </c>
      <c r="Y130" s="598">
        <v>38633.420000000006</v>
      </c>
    </row>
    <row r="131" spans="2:25" s="439" customFormat="1" x14ac:dyDescent="0.25">
      <c r="B131" s="598" t="s">
        <v>357</v>
      </c>
      <c r="C131" s="632" t="s">
        <v>739</v>
      </c>
      <c r="D131" s="632" t="s">
        <v>740</v>
      </c>
      <c r="E131" s="598" t="s">
        <v>741</v>
      </c>
      <c r="F131" s="598" t="s">
        <v>401</v>
      </c>
      <c r="G131" s="598" t="s">
        <v>406</v>
      </c>
      <c r="H131" s="598" t="s">
        <v>406</v>
      </c>
      <c r="I131" s="598" t="s">
        <v>406</v>
      </c>
      <c r="J131" s="598" t="s">
        <v>407</v>
      </c>
      <c r="K131" s="598" t="s">
        <v>406</v>
      </c>
      <c r="L131" s="598" t="s">
        <v>406</v>
      </c>
      <c r="M131" s="598" t="s">
        <v>406</v>
      </c>
      <c r="N131" s="598" t="s">
        <v>367</v>
      </c>
      <c r="O131" s="598" t="s">
        <v>406</v>
      </c>
      <c r="P131" s="598" t="s">
        <v>406</v>
      </c>
      <c r="Q131" s="598" t="s">
        <v>406</v>
      </c>
      <c r="R131" s="598" t="s">
        <v>406</v>
      </c>
      <c r="S131" s="598" t="s">
        <v>406</v>
      </c>
      <c r="T131" s="598" t="s">
        <v>406</v>
      </c>
      <c r="U131" s="598" t="s">
        <v>406</v>
      </c>
      <c r="V131" s="598" t="s">
        <v>407</v>
      </c>
      <c r="W131" s="598" t="s">
        <v>367</v>
      </c>
      <c r="X131" s="598" t="s">
        <v>406</v>
      </c>
      <c r="Y131" s="598">
        <v>35408.350000000006</v>
      </c>
    </row>
    <row r="132" spans="2:25" s="439" customFormat="1" x14ac:dyDescent="0.25">
      <c r="B132" s="598" t="s">
        <v>357</v>
      </c>
      <c r="C132" s="632" t="s">
        <v>742</v>
      </c>
      <c r="D132" s="632" t="s">
        <v>743</v>
      </c>
      <c r="E132" s="598" t="s">
        <v>744</v>
      </c>
      <c r="F132" s="598" t="s">
        <v>371</v>
      </c>
      <c r="G132" s="598" t="s">
        <v>406</v>
      </c>
      <c r="H132" s="598" t="s">
        <v>406</v>
      </c>
      <c r="I132" s="598" t="s">
        <v>406</v>
      </c>
      <c r="J132" s="598" t="s">
        <v>407</v>
      </c>
      <c r="K132" s="598" t="s">
        <v>406</v>
      </c>
      <c r="L132" s="598" t="s">
        <v>406</v>
      </c>
      <c r="M132" s="598" t="s">
        <v>406</v>
      </c>
      <c r="N132" s="598" t="s">
        <v>367</v>
      </c>
      <c r="O132" s="598" t="s">
        <v>406</v>
      </c>
      <c r="P132" s="598" t="s">
        <v>406</v>
      </c>
      <c r="Q132" s="598" t="s">
        <v>406</v>
      </c>
      <c r="R132" s="598" t="s">
        <v>406</v>
      </c>
      <c r="S132" s="598" t="s">
        <v>406</v>
      </c>
      <c r="T132" s="598" t="s">
        <v>406</v>
      </c>
      <c r="U132" s="598" t="s">
        <v>406</v>
      </c>
      <c r="V132" s="598" t="s">
        <v>407</v>
      </c>
      <c r="W132" s="598" t="s">
        <v>367</v>
      </c>
      <c r="X132" s="598" t="s">
        <v>406</v>
      </c>
      <c r="Y132" s="598">
        <v>91044.91</v>
      </c>
    </row>
    <row r="133" spans="2:25" s="439" customFormat="1" x14ac:dyDescent="0.25">
      <c r="B133" s="598" t="s">
        <v>357</v>
      </c>
      <c r="C133" s="632" t="s">
        <v>745</v>
      </c>
      <c r="D133" s="632" t="s">
        <v>746</v>
      </c>
      <c r="E133" s="598" t="s">
        <v>747</v>
      </c>
      <c r="F133" s="598" t="s">
        <v>371</v>
      </c>
      <c r="G133" s="598" t="s">
        <v>406</v>
      </c>
      <c r="H133" s="598" t="s">
        <v>406</v>
      </c>
      <c r="I133" s="598" t="s">
        <v>406</v>
      </c>
      <c r="J133" s="598" t="s">
        <v>407</v>
      </c>
      <c r="K133" s="598" t="s">
        <v>406</v>
      </c>
      <c r="L133" s="598" t="s">
        <v>406</v>
      </c>
      <c r="M133" s="598" t="s">
        <v>406</v>
      </c>
      <c r="N133" s="598" t="s">
        <v>367</v>
      </c>
      <c r="O133" s="598" t="s">
        <v>406</v>
      </c>
      <c r="P133" s="598" t="s">
        <v>406</v>
      </c>
      <c r="Q133" s="598" t="s">
        <v>406</v>
      </c>
      <c r="R133" s="598" t="s">
        <v>406</v>
      </c>
      <c r="S133" s="598" t="s">
        <v>406</v>
      </c>
      <c r="T133" s="598" t="s">
        <v>406</v>
      </c>
      <c r="U133" s="598" t="s">
        <v>406</v>
      </c>
      <c r="V133" s="598" t="s">
        <v>407</v>
      </c>
      <c r="W133" s="598" t="s">
        <v>367</v>
      </c>
      <c r="X133" s="598" t="s">
        <v>406</v>
      </c>
      <c r="Y133" s="598">
        <v>35030.350000000006</v>
      </c>
    </row>
    <row r="134" spans="2:25" s="439" customFormat="1" x14ac:dyDescent="0.25">
      <c r="B134" s="598" t="s">
        <v>357</v>
      </c>
      <c r="C134" s="632" t="s">
        <v>748</v>
      </c>
      <c r="D134" s="632" t="s">
        <v>749</v>
      </c>
      <c r="E134" s="598" t="s">
        <v>750</v>
      </c>
      <c r="F134" s="598" t="s">
        <v>371</v>
      </c>
      <c r="G134" s="598" t="s">
        <v>406</v>
      </c>
      <c r="H134" s="598" t="s">
        <v>406</v>
      </c>
      <c r="I134" s="598" t="s">
        <v>406</v>
      </c>
      <c r="J134" s="598" t="s">
        <v>407</v>
      </c>
      <c r="K134" s="598" t="s">
        <v>406</v>
      </c>
      <c r="L134" s="598" t="s">
        <v>406</v>
      </c>
      <c r="M134" s="598" t="s">
        <v>406</v>
      </c>
      <c r="N134" s="598" t="s">
        <v>367</v>
      </c>
      <c r="O134" s="598" t="s">
        <v>406</v>
      </c>
      <c r="P134" s="598" t="s">
        <v>406</v>
      </c>
      <c r="Q134" s="598" t="s">
        <v>406</v>
      </c>
      <c r="R134" s="598" t="s">
        <v>406</v>
      </c>
      <c r="S134" s="598" t="s">
        <v>406</v>
      </c>
      <c r="T134" s="598" t="s">
        <v>406</v>
      </c>
      <c r="U134" s="598" t="s">
        <v>406</v>
      </c>
      <c r="V134" s="598" t="s">
        <v>407</v>
      </c>
      <c r="W134" s="598" t="s">
        <v>367</v>
      </c>
      <c r="X134" s="598" t="s">
        <v>406</v>
      </c>
      <c r="Y134" s="598">
        <v>36831.890000000007</v>
      </c>
    </row>
    <row r="135" spans="2:25" s="439" customFormat="1" x14ac:dyDescent="0.25">
      <c r="B135" s="598" t="s">
        <v>357</v>
      </c>
      <c r="C135" s="632" t="s">
        <v>751</v>
      </c>
      <c r="D135" s="632" t="s">
        <v>752</v>
      </c>
      <c r="E135" s="598" t="s">
        <v>753</v>
      </c>
      <c r="F135" s="598" t="s">
        <v>371</v>
      </c>
      <c r="G135" s="598" t="s">
        <v>406</v>
      </c>
      <c r="H135" s="598" t="s">
        <v>406</v>
      </c>
      <c r="I135" s="598" t="s">
        <v>406</v>
      </c>
      <c r="J135" s="598" t="s">
        <v>407</v>
      </c>
      <c r="K135" s="598" t="s">
        <v>406</v>
      </c>
      <c r="L135" s="598" t="s">
        <v>406</v>
      </c>
      <c r="M135" s="598" t="s">
        <v>406</v>
      </c>
      <c r="N135" s="598" t="s">
        <v>367</v>
      </c>
      <c r="O135" s="598" t="s">
        <v>406</v>
      </c>
      <c r="P135" s="598" t="s">
        <v>406</v>
      </c>
      <c r="Q135" s="598" t="s">
        <v>406</v>
      </c>
      <c r="R135" s="598" t="s">
        <v>406</v>
      </c>
      <c r="S135" s="598" t="s">
        <v>406</v>
      </c>
      <c r="T135" s="598" t="s">
        <v>406</v>
      </c>
      <c r="U135" s="598" t="s">
        <v>406</v>
      </c>
      <c r="V135" s="598" t="s">
        <v>407</v>
      </c>
      <c r="W135" s="598" t="s">
        <v>367</v>
      </c>
      <c r="X135" s="598" t="s">
        <v>406</v>
      </c>
      <c r="Y135" s="598">
        <v>36831.890000000007</v>
      </c>
    </row>
    <row r="136" spans="2:25" s="439" customFormat="1" x14ac:dyDescent="0.25">
      <c r="B136" s="598" t="s">
        <v>357</v>
      </c>
      <c r="C136" s="632" t="s">
        <v>754</v>
      </c>
      <c r="D136" s="632" t="s">
        <v>755</v>
      </c>
      <c r="E136" s="598" t="s">
        <v>756</v>
      </c>
      <c r="F136" s="598" t="s">
        <v>371</v>
      </c>
      <c r="G136" s="598" t="s">
        <v>406</v>
      </c>
      <c r="H136" s="598" t="s">
        <v>406</v>
      </c>
      <c r="I136" s="598" t="s">
        <v>406</v>
      </c>
      <c r="J136" s="598" t="s">
        <v>407</v>
      </c>
      <c r="K136" s="598" t="s">
        <v>406</v>
      </c>
      <c r="L136" s="598" t="s">
        <v>406</v>
      </c>
      <c r="M136" s="598" t="s">
        <v>406</v>
      </c>
      <c r="N136" s="598" t="s">
        <v>367</v>
      </c>
      <c r="O136" s="598" t="s">
        <v>406</v>
      </c>
      <c r="P136" s="598" t="s">
        <v>406</v>
      </c>
      <c r="Q136" s="598" t="s">
        <v>406</v>
      </c>
      <c r="R136" s="598" t="s">
        <v>406</v>
      </c>
      <c r="S136" s="598" t="s">
        <v>406</v>
      </c>
      <c r="T136" s="598" t="s">
        <v>406</v>
      </c>
      <c r="U136" s="598" t="s">
        <v>406</v>
      </c>
      <c r="V136" s="598" t="s">
        <v>407</v>
      </c>
      <c r="W136" s="598" t="s">
        <v>367</v>
      </c>
      <c r="X136" s="598" t="s">
        <v>406</v>
      </c>
      <c r="Y136" s="598">
        <v>35030.350000000006</v>
      </c>
    </row>
    <row r="137" spans="2:25" s="439" customFormat="1" x14ac:dyDescent="0.25">
      <c r="B137" s="598" t="s">
        <v>357</v>
      </c>
      <c r="C137" s="632" t="s">
        <v>757</v>
      </c>
      <c r="D137" s="632" t="s">
        <v>758</v>
      </c>
      <c r="E137" s="598" t="s">
        <v>759</v>
      </c>
      <c r="F137" s="598" t="s">
        <v>401</v>
      </c>
      <c r="G137" s="598" t="s">
        <v>406</v>
      </c>
      <c r="H137" s="598" t="s">
        <v>406</v>
      </c>
      <c r="I137" s="598" t="s">
        <v>406</v>
      </c>
      <c r="J137" s="598" t="s">
        <v>407</v>
      </c>
      <c r="K137" s="598" t="s">
        <v>406</v>
      </c>
      <c r="L137" s="598" t="s">
        <v>406</v>
      </c>
      <c r="M137" s="598" t="s">
        <v>406</v>
      </c>
      <c r="N137" s="598" t="s">
        <v>367</v>
      </c>
      <c r="O137" s="598" t="s">
        <v>406</v>
      </c>
      <c r="P137" s="598" t="s">
        <v>406</v>
      </c>
      <c r="Q137" s="598" t="s">
        <v>406</v>
      </c>
      <c r="R137" s="598" t="s">
        <v>406</v>
      </c>
      <c r="S137" s="598" t="s">
        <v>406</v>
      </c>
      <c r="T137" s="598" t="s">
        <v>406</v>
      </c>
      <c r="U137" s="598" t="s">
        <v>406</v>
      </c>
      <c r="V137" s="598" t="s">
        <v>407</v>
      </c>
      <c r="W137" s="598" t="s">
        <v>367</v>
      </c>
      <c r="X137" s="598" t="s">
        <v>406</v>
      </c>
      <c r="Y137" s="598">
        <v>44187.37000000001</v>
      </c>
    </row>
    <row r="138" spans="2:25" s="439" customFormat="1" x14ac:dyDescent="0.25">
      <c r="B138" s="598" t="s">
        <v>357</v>
      </c>
      <c r="C138" s="632" t="s">
        <v>760</v>
      </c>
      <c r="D138" s="632" t="s">
        <v>761</v>
      </c>
      <c r="E138" s="598" t="s">
        <v>762</v>
      </c>
      <c r="F138" s="598" t="s">
        <v>371</v>
      </c>
      <c r="G138" s="598" t="s">
        <v>406</v>
      </c>
      <c r="H138" s="598" t="s">
        <v>406</v>
      </c>
      <c r="I138" s="598" t="s">
        <v>406</v>
      </c>
      <c r="J138" s="598" t="s">
        <v>407</v>
      </c>
      <c r="K138" s="598" t="s">
        <v>406</v>
      </c>
      <c r="L138" s="598" t="s">
        <v>406</v>
      </c>
      <c r="M138" s="598" t="s">
        <v>406</v>
      </c>
      <c r="N138" s="598" t="s">
        <v>367</v>
      </c>
      <c r="O138" s="598" t="s">
        <v>406</v>
      </c>
      <c r="P138" s="598" t="s">
        <v>406</v>
      </c>
      <c r="Q138" s="598" t="s">
        <v>406</v>
      </c>
      <c r="R138" s="598" t="s">
        <v>406</v>
      </c>
      <c r="S138" s="598" t="s">
        <v>406</v>
      </c>
      <c r="T138" s="598" t="s">
        <v>406</v>
      </c>
      <c r="U138" s="598" t="s">
        <v>406</v>
      </c>
      <c r="V138" s="598" t="s">
        <v>407</v>
      </c>
      <c r="W138" s="598" t="s">
        <v>367</v>
      </c>
      <c r="X138" s="598" t="s">
        <v>406</v>
      </c>
      <c r="Y138" s="598">
        <v>35840.350000000006</v>
      </c>
    </row>
    <row r="139" spans="2:25" s="439" customFormat="1" x14ac:dyDescent="0.25">
      <c r="B139" s="598" t="s">
        <v>357</v>
      </c>
      <c r="C139" s="632" t="s">
        <v>763</v>
      </c>
      <c r="D139" s="632" t="s">
        <v>764</v>
      </c>
      <c r="E139" s="598" t="s">
        <v>765</v>
      </c>
      <c r="F139" s="598" t="s">
        <v>401</v>
      </c>
      <c r="G139" s="598" t="s">
        <v>406</v>
      </c>
      <c r="H139" s="598" t="s">
        <v>406</v>
      </c>
      <c r="I139" s="598" t="s">
        <v>406</v>
      </c>
      <c r="J139" s="598" t="s">
        <v>407</v>
      </c>
      <c r="K139" s="598" t="s">
        <v>406</v>
      </c>
      <c r="L139" s="598" t="s">
        <v>406</v>
      </c>
      <c r="M139" s="598" t="s">
        <v>406</v>
      </c>
      <c r="N139" s="598" t="s">
        <v>367</v>
      </c>
      <c r="O139" s="598" t="s">
        <v>406</v>
      </c>
      <c r="P139" s="598" t="s">
        <v>406</v>
      </c>
      <c r="Q139" s="598" t="s">
        <v>406</v>
      </c>
      <c r="R139" s="598" t="s">
        <v>406</v>
      </c>
      <c r="S139" s="598" t="s">
        <v>406</v>
      </c>
      <c r="T139" s="598" t="s">
        <v>406</v>
      </c>
      <c r="U139" s="598" t="s">
        <v>406</v>
      </c>
      <c r="V139" s="598" t="s">
        <v>407</v>
      </c>
      <c r="W139" s="598" t="s">
        <v>367</v>
      </c>
      <c r="X139" s="598" t="s">
        <v>406</v>
      </c>
      <c r="Y139" s="598">
        <v>88931.520000000004</v>
      </c>
    </row>
    <row r="140" spans="2:25" s="439" customFormat="1" x14ac:dyDescent="0.25">
      <c r="B140" s="598" t="s">
        <v>357</v>
      </c>
      <c r="C140" s="632" t="s">
        <v>766</v>
      </c>
      <c r="D140" s="632" t="s">
        <v>767</v>
      </c>
      <c r="E140" s="598" t="s">
        <v>768</v>
      </c>
      <c r="F140" s="598" t="s">
        <v>666</v>
      </c>
      <c r="G140" s="598" t="s">
        <v>406</v>
      </c>
      <c r="H140" s="598" t="s">
        <v>406</v>
      </c>
      <c r="I140" s="598" t="s">
        <v>406</v>
      </c>
      <c r="J140" s="598" t="s">
        <v>407</v>
      </c>
      <c r="K140" s="598" t="s">
        <v>406</v>
      </c>
      <c r="L140" s="598" t="s">
        <v>406</v>
      </c>
      <c r="M140" s="598" t="s">
        <v>406</v>
      </c>
      <c r="N140" s="598" t="s">
        <v>367</v>
      </c>
      <c r="O140" s="598" t="s">
        <v>406</v>
      </c>
      <c r="P140" s="598" t="s">
        <v>406</v>
      </c>
      <c r="Q140" s="598" t="s">
        <v>406</v>
      </c>
      <c r="R140" s="598" t="s">
        <v>406</v>
      </c>
      <c r="S140" s="598" t="s">
        <v>406</v>
      </c>
      <c r="T140" s="598" t="s">
        <v>406</v>
      </c>
      <c r="U140" s="598" t="s">
        <v>406</v>
      </c>
      <c r="V140" s="598" t="s">
        <v>407</v>
      </c>
      <c r="W140" s="598" t="s">
        <v>367</v>
      </c>
      <c r="X140" s="598" t="s">
        <v>406</v>
      </c>
      <c r="Y140" s="598">
        <v>40094.340000000004</v>
      </c>
    </row>
    <row r="141" spans="2:25" s="439" customFormat="1" x14ac:dyDescent="0.25">
      <c r="B141" s="598" t="s">
        <v>357</v>
      </c>
      <c r="C141" s="632" t="s">
        <v>769</v>
      </c>
      <c r="D141" s="632" t="s">
        <v>770</v>
      </c>
      <c r="E141" s="598" t="s">
        <v>771</v>
      </c>
      <c r="F141" s="598" t="s">
        <v>666</v>
      </c>
      <c r="G141" s="598" t="s">
        <v>406</v>
      </c>
      <c r="H141" s="598" t="s">
        <v>406</v>
      </c>
      <c r="I141" s="598" t="s">
        <v>406</v>
      </c>
      <c r="J141" s="598" t="s">
        <v>407</v>
      </c>
      <c r="K141" s="598" t="s">
        <v>406</v>
      </c>
      <c r="L141" s="598" t="s">
        <v>406</v>
      </c>
      <c r="M141" s="598" t="s">
        <v>406</v>
      </c>
      <c r="N141" s="598" t="s">
        <v>367</v>
      </c>
      <c r="O141" s="598" t="s">
        <v>406</v>
      </c>
      <c r="P141" s="598" t="s">
        <v>406</v>
      </c>
      <c r="Q141" s="598" t="s">
        <v>406</v>
      </c>
      <c r="R141" s="598" t="s">
        <v>406</v>
      </c>
      <c r="S141" s="598" t="s">
        <v>406</v>
      </c>
      <c r="T141" s="598" t="s">
        <v>406</v>
      </c>
      <c r="U141" s="598" t="s">
        <v>406</v>
      </c>
      <c r="V141" s="598" t="s">
        <v>407</v>
      </c>
      <c r="W141" s="598" t="s">
        <v>367</v>
      </c>
      <c r="X141" s="598" t="s">
        <v>406</v>
      </c>
      <c r="Y141" s="598">
        <v>11449.36</v>
      </c>
    </row>
    <row r="142" spans="2:25" s="439" customFormat="1" x14ac:dyDescent="0.25">
      <c r="B142" s="598" t="s">
        <v>357</v>
      </c>
      <c r="C142" s="632" t="s">
        <v>772</v>
      </c>
      <c r="D142" s="632" t="s">
        <v>773</v>
      </c>
      <c r="E142" s="598" t="s">
        <v>774</v>
      </c>
      <c r="F142" s="598" t="s">
        <v>666</v>
      </c>
      <c r="G142" s="598" t="s">
        <v>406</v>
      </c>
      <c r="H142" s="598" t="s">
        <v>406</v>
      </c>
      <c r="I142" s="598" t="s">
        <v>406</v>
      </c>
      <c r="J142" s="598" t="s">
        <v>407</v>
      </c>
      <c r="K142" s="598" t="s">
        <v>406</v>
      </c>
      <c r="L142" s="598" t="s">
        <v>406</v>
      </c>
      <c r="M142" s="598" t="s">
        <v>406</v>
      </c>
      <c r="N142" s="598" t="s">
        <v>367</v>
      </c>
      <c r="O142" s="598" t="s">
        <v>406</v>
      </c>
      <c r="P142" s="598" t="s">
        <v>406</v>
      </c>
      <c r="Q142" s="598" t="s">
        <v>406</v>
      </c>
      <c r="R142" s="598" t="s">
        <v>406</v>
      </c>
      <c r="S142" s="598" t="s">
        <v>406</v>
      </c>
      <c r="T142" s="598" t="s">
        <v>406</v>
      </c>
      <c r="U142" s="598" t="s">
        <v>406</v>
      </c>
      <c r="V142" s="598" t="s">
        <v>407</v>
      </c>
      <c r="W142" s="598" t="s">
        <v>367</v>
      </c>
      <c r="X142" s="598" t="s">
        <v>406</v>
      </c>
      <c r="Y142" s="598">
        <v>18716.52</v>
      </c>
    </row>
    <row r="143" spans="2:25" s="439" customFormat="1" x14ac:dyDescent="0.25">
      <c r="B143" s="598" t="s">
        <v>357</v>
      </c>
      <c r="C143" s="632" t="s">
        <v>775</v>
      </c>
      <c r="D143" s="632" t="s">
        <v>776</v>
      </c>
      <c r="E143" s="598" t="s">
        <v>777</v>
      </c>
      <c r="F143" s="598" t="s">
        <v>666</v>
      </c>
      <c r="G143" s="598" t="s">
        <v>406</v>
      </c>
      <c r="H143" s="598" t="s">
        <v>406</v>
      </c>
      <c r="I143" s="598" t="s">
        <v>406</v>
      </c>
      <c r="J143" s="598" t="s">
        <v>407</v>
      </c>
      <c r="K143" s="598" t="s">
        <v>406</v>
      </c>
      <c r="L143" s="598" t="s">
        <v>406</v>
      </c>
      <c r="M143" s="598" t="s">
        <v>406</v>
      </c>
      <c r="N143" s="598" t="s">
        <v>367</v>
      </c>
      <c r="O143" s="598" t="s">
        <v>406</v>
      </c>
      <c r="P143" s="598" t="s">
        <v>406</v>
      </c>
      <c r="Q143" s="598" t="s">
        <v>406</v>
      </c>
      <c r="R143" s="598" t="s">
        <v>406</v>
      </c>
      <c r="S143" s="598" t="s">
        <v>406</v>
      </c>
      <c r="T143" s="598" t="s">
        <v>406</v>
      </c>
      <c r="U143" s="598" t="s">
        <v>406</v>
      </c>
      <c r="V143" s="598" t="s">
        <v>407</v>
      </c>
      <c r="W143" s="598" t="s">
        <v>367</v>
      </c>
      <c r="X143" s="598" t="s">
        <v>406</v>
      </c>
      <c r="Y143" s="598">
        <v>22674.719999999998</v>
      </c>
    </row>
    <row r="144" spans="2:25" s="439" customFormat="1" x14ac:dyDescent="0.25">
      <c r="B144" s="598" t="s">
        <v>357</v>
      </c>
      <c r="C144" s="632" t="s">
        <v>778</v>
      </c>
      <c r="D144" s="632" t="s">
        <v>779</v>
      </c>
      <c r="E144" s="598" t="s">
        <v>780</v>
      </c>
      <c r="F144" s="598" t="s">
        <v>666</v>
      </c>
      <c r="G144" s="598" t="s">
        <v>406</v>
      </c>
      <c r="H144" s="598" t="s">
        <v>406</v>
      </c>
      <c r="I144" s="598" t="s">
        <v>406</v>
      </c>
      <c r="J144" s="598" t="s">
        <v>407</v>
      </c>
      <c r="K144" s="598" t="s">
        <v>406</v>
      </c>
      <c r="L144" s="598" t="s">
        <v>406</v>
      </c>
      <c r="M144" s="598" t="s">
        <v>406</v>
      </c>
      <c r="N144" s="598" t="s">
        <v>367</v>
      </c>
      <c r="O144" s="598" t="s">
        <v>406</v>
      </c>
      <c r="P144" s="598" t="s">
        <v>406</v>
      </c>
      <c r="Q144" s="598" t="s">
        <v>406</v>
      </c>
      <c r="R144" s="598" t="s">
        <v>406</v>
      </c>
      <c r="S144" s="598" t="s">
        <v>406</v>
      </c>
      <c r="T144" s="598" t="s">
        <v>406</v>
      </c>
      <c r="U144" s="598" t="s">
        <v>406</v>
      </c>
      <c r="V144" s="598" t="s">
        <v>407</v>
      </c>
      <c r="W144" s="598" t="s">
        <v>367</v>
      </c>
      <c r="X144" s="598" t="s">
        <v>406</v>
      </c>
      <c r="Y144" s="598">
        <v>40094.340000000004</v>
      </c>
    </row>
    <row r="145" spans="2:25" s="439" customFormat="1" x14ac:dyDescent="0.25">
      <c r="B145" s="598" t="s">
        <v>357</v>
      </c>
      <c r="C145" s="632" t="s">
        <v>781</v>
      </c>
      <c r="D145" s="632" t="s">
        <v>782</v>
      </c>
      <c r="E145" s="598" t="s">
        <v>783</v>
      </c>
      <c r="F145" s="598" t="s">
        <v>666</v>
      </c>
      <c r="G145" s="598" t="s">
        <v>406</v>
      </c>
      <c r="H145" s="598" t="s">
        <v>406</v>
      </c>
      <c r="I145" s="598" t="s">
        <v>406</v>
      </c>
      <c r="J145" s="598" t="s">
        <v>407</v>
      </c>
      <c r="K145" s="598" t="s">
        <v>406</v>
      </c>
      <c r="L145" s="598" t="s">
        <v>406</v>
      </c>
      <c r="M145" s="598" t="s">
        <v>406</v>
      </c>
      <c r="N145" s="598" t="s">
        <v>367</v>
      </c>
      <c r="O145" s="598" t="s">
        <v>406</v>
      </c>
      <c r="P145" s="598" t="s">
        <v>406</v>
      </c>
      <c r="Q145" s="598" t="s">
        <v>406</v>
      </c>
      <c r="R145" s="598" t="s">
        <v>406</v>
      </c>
      <c r="S145" s="598" t="s">
        <v>406</v>
      </c>
      <c r="T145" s="598" t="s">
        <v>406</v>
      </c>
      <c r="U145" s="598" t="s">
        <v>406</v>
      </c>
      <c r="V145" s="598" t="s">
        <v>407</v>
      </c>
      <c r="W145" s="598" t="s">
        <v>367</v>
      </c>
      <c r="X145" s="598" t="s">
        <v>406</v>
      </c>
      <c r="Y145" s="598">
        <v>61823.279999999992</v>
      </c>
    </row>
    <row r="146" spans="2:25" s="439" customFormat="1" x14ac:dyDescent="0.25">
      <c r="B146" s="598" t="s">
        <v>357</v>
      </c>
      <c r="C146" s="632" t="s">
        <v>784</v>
      </c>
      <c r="D146" s="632" t="s">
        <v>785</v>
      </c>
      <c r="E146" s="598" t="s">
        <v>786</v>
      </c>
      <c r="F146" s="598" t="s">
        <v>666</v>
      </c>
      <c r="G146" s="598" t="s">
        <v>406</v>
      </c>
      <c r="H146" s="598" t="s">
        <v>406</v>
      </c>
      <c r="I146" s="598" t="s">
        <v>406</v>
      </c>
      <c r="J146" s="598" t="s">
        <v>407</v>
      </c>
      <c r="K146" s="598" t="s">
        <v>406</v>
      </c>
      <c r="L146" s="598" t="s">
        <v>406</v>
      </c>
      <c r="M146" s="598" t="s">
        <v>406</v>
      </c>
      <c r="N146" s="598" t="s">
        <v>367</v>
      </c>
      <c r="O146" s="598" t="s">
        <v>406</v>
      </c>
      <c r="P146" s="598" t="s">
        <v>406</v>
      </c>
      <c r="Q146" s="598" t="s">
        <v>406</v>
      </c>
      <c r="R146" s="598" t="s">
        <v>406</v>
      </c>
      <c r="S146" s="598" t="s">
        <v>406</v>
      </c>
      <c r="T146" s="598" t="s">
        <v>406</v>
      </c>
      <c r="U146" s="598" t="s">
        <v>406</v>
      </c>
      <c r="V146" s="598" t="s">
        <v>407</v>
      </c>
      <c r="W146" s="598" t="s">
        <v>367</v>
      </c>
      <c r="X146" s="598" t="s">
        <v>406</v>
      </c>
      <c r="Y146" s="598">
        <v>61823.279999999992</v>
      </c>
    </row>
    <row r="147" spans="2:25" s="439" customFormat="1" x14ac:dyDescent="0.25">
      <c r="B147" s="598" t="s">
        <v>357</v>
      </c>
      <c r="C147" s="632" t="s">
        <v>787</v>
      </c>
      <c r="D147" s="632" t="s">
        <v>788</v>
      </c>
      <c r="E147" s="598" t="s">
        <v>789</v>
      </c>
      <c r="F147" s="598" t="s">
        <v>666</v>
      </c>
      <c r="G147" s="598" t="s">
        <v>406</v>
      </c>
      <c r="H147" s="598" t="s">
        <v>406</v>
      </c>
      <c r="I147" s="598" t="s">
        <v>406</v>
      </c>
      <c r="J147" s="598" t="s">
        <v>407</v>
      </c>
      <c r="K147" s="598" t="s">
        <v>406</v>
      </c>
      <c r="L147" s="598" t="s">
        <v>406</v>
      </c>
      <c r="M147" s="598" t="s">
        <v>406</v>
      </c>
      <c r="N147" s="598" t="s">
        <v>367</v>
      </c>
      <c r="O147" s="598" t="s">
        <v>406</v>
      </c>
      <c r="P147" s="598" t="s">
        <v>406</v>
      </c>
      <c r="Q147" s="598" t="s">
        <v>406</v>
      </c>
      <c r="R147" s="598" t="s">
        <v>406</v>
      </c>
      <c r="S147" s="598" t="s">
        <v>406</v>
      </c>
      <c r="T147" s="598" t="s">
        <v>406</v>
      </c>
      <c r="U147" s="598" t="s">
        <v>406</v>
      </c>
      <c r="V147" s="598" t="s">
        <v>407</v>
      </c>
      <c r="W147" s="598" t="s">
        <v>367</v>
      </c>
      <c r="X147" s="598" t="s">
        <v>406</v>
      </c>
      <c r="Y147" s="598">
        <v>17174.04</v>
      </c>
    </row>
    <row r="148" spans="2:25" s="439" customFormat="1" x14ac:dyDescent="0.25">
      <c r="B148" s="598" t="s">
        <v>357</v>
      </c>
      <c r="C148" s="632" t="s">
        <v>790</v>
      </c>
      <c r="D148" s="632" t="s">
        <v>791</v>
      </c>
      <c r="E148" s="598" t="s">
        <v>792</v>
      </c>
      <c r="F148" s="598" t="s">
        <v>401</v>
      </c>
      <c r="G148" s="598" t="s">
        <v>406</v>
      </c>
      <c r="H148" s="598" t="s">
        <v>406</v>
      </c>
      <c r="I148" s="598" t="s">
        <v>406</v>
      </c>
      <c r="J148" s="598" t="s">
        <v>406</v>
      </c>
      <c r="K148" s="598" t="s">
        <v>406</v>
      </c>
      <c r="L148" s="598" t="s">
        <v>406</v>
      </c>
      <c r="M148" s="598" t="s">
        <v>407</v>
      </c>
      <c r="N148" s="598" t="s">
        <v>367</v>
      </c>
      <c r="O148" s="598" t="s">
        <v>406</v>
      </c>
      <c r="P148" s="598" t="s">
        <v>406</v>
      </c>
      <c r="Q148" s="598" t="s">
        <v>406</v>
      </c>
      <c r="R148" s="598" t="s">
        <v>406</v>
      </c>
      <c r="S148" s="598" t="s">
        <v>406</v>
      </c>
      <c r="T148" s="598" t="s">
        <v>406</v>
      </c>
      <c r="U148" s="598" t="s">
        <v>406</v>
      </c>
      <c r="V148" s="598" t="s">
        <v>407</v>
      </c>
      <c r="W148" s="598" t="s">
        <v>367</v>
      </c>
      <c r="X148" s="598" t="s">
        <v>406</v>
      </c>
      <c r="Y148" s="598">
        <v>64951</v>
      </c>
    </row>
    <row r="149" spans="2:25" s="439" customFormat="1" x14ac:dyDescent="0.25">
      <c r="B149" s="598" t="s">
        <v>357</v>
      </c>
      <c r="C149" s="632" t="s">
        <v>793</v>
      </c>
      <c r="D149" s="632" t="s">
        <v>794</v>
      </c>
      <c r="E149" s="598" t="s">
        <v>795</v>
      </c>
      <c r="F149" s="598" t="s">
        <v>371</v>
      </c>
      <c r="G149" s="598" t="s">
        <v>406</v>
      </c>
      <c r="H149" s="598" t="s">
        <v>406</v>
      </c>
      <c r="I149" s="598" t="s">
        <v>406</v>
      </c>
      <c r="J149" s="598" t="s">
        <v>406</v>
      </c>
      <c r="K149" s="598" t="s">
        <v>406</v>
      </c>
      <c r="L149" s="598" t="s">
        <v>406</v>
      </c>
      <c r="M149" s="598" t="s">
        <v>407</v>
      </c>
      <c r="N149" s="598" t="s">
        <v>367</v>
      </c>
      <c r="O149" s="598" t="s">
        <v>406</v>
      </c>
      <c r="P149" s="598" t="s">
        <v>406</v>
      </c>
      <c r="Q149" s="598" t="s">
        <v>406</v>
      </c>
      <c r="R149" s="598" t="s">
        <v>406</v>
      </c>
      <c r="S149" s="598" t="s">
        <v>406</v>
      </c>
      <c r="T149" s="598" t="s">
        <v>406</v>
      </c>
      <c r="U149" s="598" t="s">
        <v>406</v>
      </c>
      <c r="V149" s="598" t="s">
        <v>407</v>
      </c>
      <c r="W149" s="598" t="s">
        <v>367</v>
      </c>
      <c r="X149" s="598" t="s">
        <v>406</v>
      </c>
      <c r="Y149" s="598">
        <v>19097.27</v>
      </c>
    </row>
    <row r="150" spans="2:25" s="439" customFormat="1" x14ac:dyDescent="0.25">
      <c r="B150" s="598" t="s">
        <v>357</v>
      </c>
      <c r="C150" s="632" t="s">
        <v>796</v>
      </c>
      <c r="D150" s="632" t="s">
        <v>797</v>
      </c>
      <c r="E150" s="598" t="s">
        <v>798</v>
      </c>
      <c r="F150" s="598" t="s">
        <v>371</v>
      </c>
      <c r="G150" s="598" t="s">
        <v>406</v>
      </c>
      <c r="H150" s="598" t="s">
        <v>406</v>
      </c>
      <c r="I150" s="598" t="s">
        <v>406</v>
      </c>
      <c r="J150" s="598" t="s">
        <v>406</v>
      </c>
      <c r="K150" s="598" t="s">
        <v>406</v>
      </c>
      <c r="L150" s="598" t="s">
        <v>406</v>
      </c>
      <c r="M150" s="598" t="s">
        <v>407</v>
      </c>
      <c r="N150" s="598" t="s">
        <v>367</v>
      </c>
      <c r="O150" s="598" t="s">
        <v>406</v>
      </c>
      <c r="P150" s="598" t="s">
        <v>406</v>
      </c>
      <c r="Q150" s="598" t="s">
        <v>406</v>
      </c>
      <c r="R150" s="598" t="s">
        <v>406</v>
      </c>
      <c r="S150" s="598" t="s">
        <v>406</v>
      </c>
      <c r="T150" s="598" t="s">
        <v>406</v>
      </c>
      <c r="U150" s="598" t="s">
        <v>406</v>
      </c>
      <c r="V150" s="598" t="s">
        <v>407</v>
      </c>
      <c r="W150" s="598" t="s">
        <v>367</v>
      </c>
      <c r="X150" s="598" t="s">
        <v>406</v>
      </c>
      <c r="Y150" s="598">
        <v>19097.27</v>
      </c>
    </row>
    <row r="151" spans="2:25" s="439" customFormat="1" x14ac:dyDescent="0.25">
      <c r="B151" s="598" t="s">
        <v>357</v>
      </c>
      <c r="C151" s="632" t="s">
        <v>799</v>
      </c>
      <c r="D151" s="632" t="s">
        <v>800</v>
      </c>
      <c r="E151" s="598" t="s">
        <v>801</v>
      </c>
      <c r="F151" s="598" t="s">
        <v>666</v>
      </c>
      <c r="G151" s="598" t="s">
        <v>406</v>
      </c>
      <c r="H151" s="598" t="s">
        <v>406</v>
      </c>
      <c r="I151" s="598" t="s">
        <v>406</v>
      </c>
      <c r="J151" s="598" t="s">
        <v>406</v>
      </c>
      <c r="K151" s="598" t="s">
        <v>406</v>
      </c>
      <c r="L151" s="598" t="s">
        <v>406</v>
      </c>
      <c r="M151" s="598" t="s">
        <v>407</v>
      </c>
      <c r="N151" s="598" t="s">
        <v>367</v>
      </c>
      <c r="O151" s="598" t="s">
        <v>406</v>
      </c>
      <c r="P151" s="598" t="s">
        <v>406</v>
      </c>
      <c r="Q151" s="598" t="s">
        <v>406</v>
      </c>
      <c r="R151" s="598" t="s">
        <v>406</v>
      </c>
      <c r="S151" s="598" t="s">
        <v>406</v>
      </c>
      <c r="T151" s="598" t="s">
        <v>406</v>
      </c>
      <c r="U151" s="598" t="s">
        <v>406</v>
      </c>
      <c r="V151" s="598" t="s">
        <v>407</v>
      </c>
      <c r="W151" s="598" t="s">
        <v>367</v>
      </c>
      <c r="X151" s="598" t="s">
        <v>406</v>
      </c>
      <c r="Y151" s="598">
        <v>12188.84</v>
      </c>
    </row>
    <row r="152" spans="2:25" s="439" customFormat="1" x14ac:dyDescent="0.25">
      <c r="B152" s="598" t="s">
        <v>357</v>
      </c>
      <c r="C152" s="632" t="s">
        <v>802</v>
      </c>
      <c r="D152" s="632" t="s">
        <v>803</v>
      </c>
      <c r="E152" s="598" t="s">
        <v>804</v>
      </c>
      <c r="F152" s="598" t="s">
        <v>666</v>
      </c>
      <c r="G152" s="598" t="s">
        <v>406</v>
      </c>
      <c r="H152" s="598" t="s">
        <v>406</v>
      </c>
      <c r="I152" s="598" t="s">
        <v>406</v>
      </c>
      <c r="J152" s="598" t="s">
        <v>406</v>
      </c>
      <c r="K152" s="598" t="s">
        <v>406</v>
      </c>
      <c r="L152" s="598" t="s">
        <v>406</v>
      </c>
      <c r="M152" s="598" t="s">
        <v>407</v>
      </c>
      <c r="N152" s="598" t="s">
        <v>367</v>
      </c>
      <c r="O152" s="598" t="s">
        <v>406</v>
      </c>
      <c r="P152" s="598" t="s">
        <v>406</v>
      </c>
      <c r="Q152" s="598" t="s">
        <v>406</v>
      </c>
      <c r="R152" s="598" t="s">
        <v>406</v>
      </c>
      <c r="S152" s="598" t="s">
        <v>406</v>
      </c>
      <c r="T152" s="598" t="s">
        <v>406</v>
      </c>
      <c r="U152" s="598" t="s">
        <v>406</v>
      </c>
      <c r="V152" s="598" t="s">
        <v>407</v>
      </c>
      <c r="W152" s="598" t="s">
        <v>367</v>
      </c>
      <c r="X152" s="598" t="s">
        <v>406</v>
      </c>
      <c r="Y152" s="598">
        <v>22743.589999999997</v>
      </c>
    </row>
    <row r="153" spans="2:25" s="439" customFormat="1" x14ac:dyDescent="0.25">
      <c r="B153" s="598" t="s">
        <v>357</v>
      </c>
      <c r="C153" s="632" t="s">
        <v>805</v>
      </c>
      <c r="D153" s="632" t="s">
        <v>806</v>
      </c>
      <c r="E153" s="598" t="s">
        <v>807</v>
      </c>
      <c r="F153" s="598" t="s">
        <v>666</v>
      </c>
      <c r="G153" s="598" t="s">
        <v>406</v>
      </c>
      <c r="H153" s="598" t="s">
        <v>406</v>
      </c>
      <c r="I153" s="598" t="s">
        <v>406</v>
      </c>
      <c r="J153" s="598" t="s">
        <v>406</v>
      </c>
      <c r="K153" s="598" t="s">
        <v>406</v>
      </c>
      <c r="L153" s="598" t="s">
        <v>406</v>
      </c>
      <c r="M153" s="598" t="s">
        <v>407</v>
      </c>
      <c r="N153" s="598" t="s">
        <v>367</v>
      </c>
      <c r="O153" s="598" t="s">
        <v>406</v>
      </c>
      <c r="P153" s="598" t="s">
        <v>406</v>
      </c>
      <c r="Q153" s="598" t="s">
        <v>406</v>
      </c>
      <c r="R153" s="598" t="s">
        <v>406</v>
      </c>
      <c r="S153" s="598" t="s">
        <v>406</v>
      </c>
      <c r="T153" s="598" t="s">
        <v>406</v>
      </c>
      <c r="U153" s="598" t="s">
        <v>406</v>
      </c>
      <c r="V153" s="598" t="s">
        <v>407</v>
      </c>
      <c r="W153" s="598" t="s">
        <v>367</v>
      </c>
      <c r="X153" s="598" t="s">
        <v>406</v>
      </c>
      <c r="Y153" s="598">
        <v>44490.639999999992</v>
      </c>
    </row>
    <row r="154" spans="2:25" s="439" customFormat="1" x14ac:dyDescent="0.25">
      <c r="B154" s="598" t="s">
        <v>357</v>
      </c>
      <c r="C154" s="632" t="s">
        <v>808</v>
      </c>
      <c r="D154" s="632" t="s">
        <v>809</v>
      </c>
      <c r="E154" s="598" t="s">
        <v>810</v>
      </c>
      <c r="F154" s="598" t="s">
        <v>401</v>
      </c>
      <c r="G154" s="598" t="s">
        <v>406</v>
      </c>
      <c r="H154" s="598" t="s">
        <v>406</v>
      </c>
      <c r="I154" s="598" t="s">
        <v>406</v>
      </c>
      <c r="J154" s="598" t="s">
        <v>406</v>
      </c>
      <c r="K154" s="598" t="s">
        <v>406</v>
      </c>
      <c r="L154" s="598" t="s">
        <v>406</v>
      </c>
      <c r="M154" s="598" t="s">
        <v>407</v>
      </c>
      <c r="N154" s="598" t="s">
        <v>367</v>
      </c>
      <c r="O154" s="598" t="s">
        <v>406</v>
      </c>
      <c r="P154" s="598" t="s">
        <v>406</v>
      </c>
      <c r="Q154" s="598" t="s">
        <v>406</v>
      </c>
      <c r="R154" s="598" t="s">
        <v>406</v>
      </c>
      <c r="S154" s="598" t="s">
        <v>406</v>
      </c>
      <c r="T154" s="598" t="s">
        <v>406</v>
      </c>
      <c r="U154" s="598" t="s">
        <v>406</v>
      </c>
      <c r="V154" s="598" t="s">
        <v>407</v>
      </c>
      <c r="W154" s="598" t="s">
        <v>367</v>
      </c>
      <c r="X154" s="598" t="s">
        <v>406</v>
      </c>
      <c r="Y154" s="598">
        <v>22259.3</v>
      </c>
    </row>
    <row r="155" spans="2:25" s="439" customFormat="1" x14ac:dyDescent="0.25">
      <c r="B155" s="598" t="s">
        <v>357</v>
      </c>
      <c r="C155" s="632" t="s">
        <v>811</v>
      </c>
      <c r="D155" s="632" t="s">
        <v>812</v>
      </c>
      <c r="E155" s="598" t="s">
        <v>813</v>
      </c>
      <c r="F155" s="598" t="s">
        <v>666</v>
      </c>
      <c r="G155" s="598" t="s">
        <v>406</v>
      </c>
      <c r="H155" s="598" t="s">
        <v>406</v>
      </c>
      <c r="I155" s="598" t="s">
        <v>406</v>
      </c>
      <c r="J155" s="598" t="s">
        <v>407</v>
      </c>
      <c r="K155" s="598" t="s">
        <v>406</v>
      </c>
      <c r="L155" s="598" t="s">
        <v>406</v>
      </c>
      <c r="M155" s="598" t="s">
        <v>406</v>
      </c>
      <c r="N155" s="598" t="s">
        <v>367</v>
      </c>
      <c r="O155" s="598" t="s">
        <v>406</v>
      </c>
      <c r="P155" s="598" t="s">
        <v>406</v>
      </c>
      <c r="Q155" s="598" t="s">
        <v>406</v>
      </c>
      <c r="R155" s="598" t="s">
        <v>406</v>
      </c>
      <c r="S155" s="598" t="s">
        <v>406</v>
      </c>
      <c r="T155" s="598" t="s">
        <v>406</v>
      </c>
      <c r="U155" s="598" t="s">
        <v>406</v>
      </c>
      <c r="V155" s="598" t="s">
        <v>407</v>
      </c>
      <c r="W155" s="598" t="s">
        <v>367</v>
      </c>
      <c r="X155" s="598" t="s">
        <v>406</v>
      </c>
      <c r="Y155" s="598">
        <v>19493.759999999998</v>
      </c>
    </row>
    <row r="156" spans="2:25" s="439" customFormat="1" x14ac:dyDescent="0.25">
      <c r="B156" s="598" t="s">
        <v>357</v>
      </c>
      <c r="C156" s="632" t="s">
        <v>814</v>
      </c>
      <c r="D156" s="632" t="s">
        <v>815</v>
      </c>
      <c r="E156" s="598" t="s">
        <v>816</v>
      </c>
      <c r="F156" s="598" t="s">
        <v>401</v>
      </c>
      <c r="G156" s="598" t="s">
        <v>406</v>
      </c>
      <c r="H156" s="598" t="s">
        <v>406</v>
      </c>
      <c r="I156" s="598" t="s">
        <v>406</v>
      </c>
      <c r="J156" s="598" t="s">
        <v>407</v>
      </c>
      <c r="K156" s="598" t="s">
        <v>406</v>
      </c>
      <c r="L156" s="598" t="s">
        <v>406</v>
      </c>
      <c r="M156" s="598" t="s">
        <v>406</v>
      </c>
      <c r="N156" s="598" t="s">
        <v>367</v>
      </c>
      <c r="O156" s="598" t="s">
        <v>406</v>
      </c>
      <c r="P156" s="598" t="s">
        <v>406</v>
      </c>
      <c r="Q156" s="598" t="s">
        <v>406</v>
      </c>
      <c r="R156" s="598" t="s">
        <v>406</v>
      </c>
      <c r="S156" s="598" t="s">
        <v>406</v>
      </c>
      <c r="T156" s="598" t="s">
        <v>406</v>
      </c>
      <c r="U156" s="598" t="s">
        <v>406</v>
      </c>
      <c r="V156" s="598" t="s">
        <v>407</v>
      </c>
      <c r="W156" s="598" t="s">
        <v>367</v>
      </c>
      <c r="X156" s="598" t="s">
        <v>406</v>
      </c>
      <c r="Y156" s="598">
        <v>33405.64</v>
      </c>
    </row>
    <row r="157" spans="2:25" s="439" customFormat="1" x14ac:dyDescent="0.25">
      <c r="B157" s="598" t="s">
        <v>357</v>
      </c>
      <c r="C157" s="632" t="s">
        <v>817</v>
      </c>
      <c r="D157" s="632" t="s">
        <v>818</v>
      </c>
      <c r="E157" s="598" t="s">
        <v>819</v>
      </c>
      <c r="F157" s="598" t="s">
        <v>371</v>
      </c>
      <c r="G157" s="598" t="s">
        <v>406</v>
      </c>
      <c r="H157" s="598" t="s">
        <v>406</v>
      </c>
      <c r="I157" s="598" t="s">
        <v>406</v>
      </c>
      <c r="J157" s="598" t="s">
        <v>407</v>
      </c>
      <c r="K157" s="598" t="s">
        <v>406</v>
      </c>
      <c r="L157" s="598" t="s">
        <v>406</v>
      </c>
      <c r="M157" s="598" t="s">
        <v>406</v>
      </c>
      <c r="N157" s="598" t="s">
        <v>367</v>
      </c>
      <c r="O157" s="598" t="s">
        <v>406</v>
      </c>
      <c r="P157" s="598" t="s">
        <v>406</v>
      </c>
      <c r="Q157" s="598" t="s">
        <v>406</v>
      </c>
      <c r="R157" s="598" t="s">
        <v>406</v>
      </c>
      <c r="S157" s="598" t="s">
        <v>406</v>
      </c>
      <c r="T157" s="598" t="s">
        <v>406</v>
      </c>
      <c r="U157" s="598" t="s">
        <v>406</v>
      </c>
      <c r="V157" s="598" t="s">
        <v>407</v>
      </c>
      <c r="W157" s="598" t="s">
        <v>367</v>
      </c>
      <c r="X157" s="598" t="s">
        <v>406</v>
      </c>
      <c r="Y157" s="598">
        <v>33702.310000000005</v>
      </c>
    </row>
    <row r="158" spans="2:25" s="439" customFormat="1" x14ac:dyDescent="0.25">
      <c r="B158" s="598" t="s">
        <v>357</v>
      </c>
      <c r="C158" s="632" t="s">
        <v>820</v>
      </c>
      <c r="D158" s="632" t="s">
        <v>821</v>
      </c>
      <c r="E158" s="598" t="s">
        <v>822</v>
      </c>
      <c r="F158" s="598" t="s">
        <v>401</v>
      </c>
      <c r="G158" s="598" t="s">
        <v>406</v>
      </c>
      <c r="H158" s="598" t="s">
        <v>406</v>
      </c>
      <c r="I158" s="598" t="s">
        <v>406</v>
      </c>
      <c r="J158" s="598" t="s">
        <v>406</v>
      </c>
      <c r="K158" s="598" t="s">
        <v>406</v>
      </c>
      <c r="L158" s="598" t="s">
        <v>406</v>
      </c>
      <c r="M158" s="598" t="s">
        <v>407</v>
      </c>
      <c r="N158" s="598" t="s">
        <v>367</v>
      </c>
      <c r="O158" s="598" t="s">
        <v>406</v>
      </c>
      <c r="P158" s="598" t="s">
        <v>406</v>
      </c>
      <c r="Q158" s="598" t="s">
        <v>406</v>
      </c>
      <c r="R158" s="598" t="s">
        <v>406</v>
      </c>
      <c r="S158" s="598" t="s">
        <v>406</v>
      </c>
      <c r="T158" s="598" t="s">
        <v>406</v>
      </c>
      <c r="U158" s="598" t="s">
        <v>406</v>
      </c>
      <c r="V158" s="598" t="s">
        <v>407</v>
      </c>
      <c r="W158" s="598" t="s">
        <v>367</v>
      </c>
      <c r="X158" s="598" t="s">
        <v>406</v>
      </c>
      <c r="Y158" s="598">
        <v>17351.82</v>
      </c>
    </row>
    <row r="159" spans="2:25" s="439" customFormat="1" x14ac:dyDescent="0.25">
      <c r="B159" s="598" t="s">
        <v>357</v>
      </c>
      <c r="C159" s="632" t="s">
        <v>823</v>
      </c>
      <c r="D159" s="632" t="s">
        <v>824</v>
      </c>
      <c r="E159" s="598" t="s">
        <v>825</v>
      </c>
      <c r="F159" s="598" t="s">
        <v>371</v>
      </c>
      <c r="G159" s="598" t="s">
        <v>406</v>
      </c>
      <c r="H159" s="598" t="s">
        <v>406</v>
      </c>
      <c r="I159" s="598" t="s">
        <v>406</v>
      </c>
      <c r="J159" s="598" t="s">
        <v>406</v>
      </c>
      <c r="K159" s="598" t="s">
        <v>406</v>
      </c>
      <c r="L159" s="598" t="s">
        <v>406</v>
      </c>
      <c r="M159" s="598" t="s">
        <v>407</v>
      </c>
      <c r="N159" s="598" t="s">
        <v>367</v>
      </c>
      <c r="O159" s="598" t="s">
        <v>406</v>
      </c>
      <c r="P159" s="598" t="s">
        <v>406</v>
      </c>
      <c r="Q159" s="598" t="s">
        <v>406</v>
      </c>
      <c r="R159" s="598" t="s">
        <v>406</v>
      </c>
      <c r="S159" s="598" t="s">
        <v>406</v>
      </c>
      <c r="T159" s="598" t="s">
        <v>406</v>
      </c>
      <c r="U159" s="598" t="s">
        <v>406</v>
      </c>
      <c r="V159" s="598" t="s">
        <v>407</v>
      </c>
      <c r="W159" s="598" t="s">
        <v>367</v>
      </c>
      <c r="X159" s="598" t="s">
        <v>406</v>
      </c>
      <c r="Y159" s="598">
        <v>22097.27</v>
      </c>
    </row>
    <row r="160" spans="2:25" s="439" customFormat="1" x14ac:dyDescent="0.25">
      <c r="B160" s="598" t="s">
        <v>357</v>
      </c>
      <c r="C160" s="632" t="s">
        <v>826</v>
      </c>
      <c r="D160" s="632" t="s">
        <v>827</v>
      </c>
      <c r="E160" s="598" t="s">
        <v>828</v>
      </c>
      <c r="F160" s="598" t="s">
        <v>371</v>
      </c>
      <c r="G160" s="598" t="s">
        <v>406</v>
      </c>
      <c r="H160" s="598" t="s">
        <v>406</v>
      </c>
      <c r="I160" s="598" t="s">
        <v>406</v>
      </c>
      <c r="J160" s="598" t="s">
        <v>406</v>
      </c>
      <c r="K160" s="598" t="s">
        <v>406</v>
      </c>
      <c r="L160" s="598" t="s">
        <v>406</v>
      </c>
      <c r="M160" s="598" t="s">
        <v>406</v>
      </c>
      <c r="N160" s="598" t="s">
        <v>367</v>
      </c>
      <c r="O160" s="598" t="s">
        <v>406</v>
      </c>
      <c r="P160" s="598" t="s">
        <v>406</v>
      </c>
      <c r="Q160" s="598" t="s">
        <v>406</v>
      </c>
      <c r="R160" s="598" t="s">
        <v>406</v>
      </c>
      <c r="S160" s="598" t="s">
        <v>407</v>
      </c>
      <c r="T160" s="598" t="s">
        <v>406</v>
      </c>
      <c r="U160" s="598" t="s">
        <v>406</v>
      </c>
      <c r="V160" s="598" t="s">
        <v>407</v>
      </c>
      <c r="W160" s="598" t="s">
        <v>367</v>
      </c>
      <c r="X160" s="598" t="s">
        <v>406</v>
      </c>
      <c r="Y160" s="598">
        <v>69336.12000000001</v>
      </c>
    </row>
    <row r="161" spans="2:25" s="439" customFormat="1" x14ac:dyDescent="0.25">
      <c r="B161" s="598" t="s">
        <v>357</v>
      </c>
      <c r="C161" s="632" t="s">
        <v>829</v>
      </c>
      <c r="D161" s="632" t="s">
        <v>830</v>
      </c>
      <c r="E161" s="598" t="s">
        <v>831</v>
      </c>
      <c r="F161" s="598" t="s">
        <v>401</v>
      </c>
      <c r="G161" s="598" t="s">
        <v>406</v>
      </c>
      <c r="H161" s="598" t="s">
        <v>406</v>
      </c>
      <c r="I161" s="598" t="s">
        <v>406</v>
      </c>
      <c r="J161" s="598" t="s">
        <v>407</v>
      </c>
      <c r="K161" s="598" t="s">
        <v>406</v>
      </c>
      <c r="L161" s="598" t="s">
        <v>406</v>
      </c>
      <c r="M161" s="598" t="s">
        <v>406</v>
      </c>
      <c r="N161" s="598" t="s">
        <v>367</v>
      </c>
      <c r="O161" s="598" t="s">
        <v>406</v>
      </c>
      <c r="P161" s="598" t="s">
        <v>406</v>
      </c>
      <c r="Q161" s="598" t="s">
        <v>406</v>
      </c>
      <c r="R161" s="598" t="s">
        <v>406</v>
      </c>
      <c r="S161" s="598" t="s">
        <v>406</v>
      </c>
      <c r="T161" s="598" t="s">
        <v>406</v>
      </c>
      <c r="U161" s="598" t="s">
        <v>406</v>
      </c>
      <c r="V161" s="598" t="s">
        <v>407</v>
      </c>
      <c r="W161" s="598" t="s">
        <v>367</v>
      </c>
      <c r="X161" s="598" t="s">
        <v>406</v>
      </c>
      <c r="Y161" s="598">
        <v>32142.680000000004</v>
      </c>
    </row>
    <row r="162" spans="2:25" s="439" customFormat="1" x14ac:dyDescent="0.25">
      <c r="B162" s="598" t="s">
        <v>357</v>
      </c>
      <c r="C162" s="632" t="s">
        <v>832</v>
      </c>
      <c r="D162" s="632" t="s">
        <v>833</v>
      </c>
      <c r="E162" s="598" t="s">
        <v>834</v>
      </c>
      <c r="F162" s="598" t="s">
        <v>401</v>
      </c>
      <c r="G162" s="598" t="s">
        <v>406</v>
      </c>
      <c r="H162" s="598" t="s">
        <v>406</v>
      </c>
      <c r="I162" s="598" t="s">
        <v>406</v>
      </c>
      <c r="J162" s="598" t="s">
        <v>406</v>
      </c>
      <c r="K162" s="598" t="s">
        <v>406</v>
      </c>
      <c r="L162" s="598" t="s">
        <v>406</v>
      </c>
      <c r="M162" s="598" t="s">
        <v>407</v>
      </c>
      <c r="N162" s="598" t="s">
        <v>367</v>
      </c>
      <c r="O162" s="598" t="s">
        <v>406</v>
      </c>
      <c r="P162" s="598" t="s">
        <v>406</v>
      </c>
      <c r="Q162" s="598" t="s">
        <v>406</v>
      </c>
      <c r="R162" s="598" t="s">
        <v>406</v>
      </c>
      <c r="S162" s="598" t="s">
        <v>406</v>
      </c>
      <c r="T162" s="598" t="s">
        <v>406</v>
      </c>
      <c r="U162" s="598" t="s">
        <v>406</v>
      </c>
      <c r="V162" s="598" t="s">
        <v>407</v>
      </c>
      <c r="W162" s="598" t="s">
        <v>367</v>
      </c>
      <c r="X162" s="598" t="s">
        <v>406</v>
      </c>
      <c r="Y162" s="598">
        <v>23096.25</v>
      </c>
    </row>
    <row r="163" spans="2:25" s="439" customFormat="1" x14ac:dyDescent="0.25">
      <c r="B163" s="598" t="s">
        <v>357</v>
      </c>
      <c r="C163" s="632" t="s">
        <v>835</v>
      </c>
      <c r="D163" s="632" t="s">
        <v>836</v>
      </c>
      <c r="E163" s="598" t="s">
        <v>837</v>
      </c>
      <c r="F163" s="598" t="s">
        <v>666</v>
      </c>
      <c r="G163" s="598" t="s">
        <v>406</v>
      </c>
      <c r="H163" s="598" t="s">
        <v>406</v>
      </c>
      <c r="I163" s="598" t="s">
        <v>406</v>
      </c>
      <c r="J163" s="598" t="s">
        <v>406</v>
      </c>
      <c r="K163" s="598" t="s">
        <v>406</v>
      </c>
      <c r="L163" s="598" t="s">
        <v>406</v>
      </c>
      <c r="M163" s="598" t="s">
        <v>407</v>
      </c>
      <c r="N163" s="598" t="s">
        <v>367</v>
      </c>
      <c r="O163" s="598" t="s">
        <v>406</v>
      </c>
      <c r="P163" s="598" t="s">
        <v>406</v>
      </c>
      <c r="Q163" s="598" t="s">
        <v>406</v>
      </c>
      <c r="R163" s="598" t="s">
        <v>406</v>
      </c>
      <c r="S163" s="598" t="s">
        <v>406</v>
      </c>
      <c r="T163" s="598" t="s">
        <v>406</v>
      </c>
      <c r="U163" s="598" t="s">
        <v>406</v>
      </c>
      <c r="V163" s="598" t="s">
        <v>407</v>
      </c>
      <c r="W163" s="598" t="s">
        <v>367</v>
      </c>
      <c r="X163" s="598" t="s">
        <v>406</v>
      </c>
      <c r="Y163" s="598">
        <v>14807.179999999998</v>
      </c>
    </row>
    <row r="164" spans="2:25" s="439" customFormat="1" x14ac:dyDescent="0.25">
      <c r="B164" s="598" t="s">
        <v>357</v>
      </c>
      <c r="C164" s="632" t="s">
        <v>838</v>
      </c>
      <c r="D164" s="632" t="s">
        <v>839</v>
      </c>
      <c r="E164" s="598" t="s">
        <v>840</v>
      </c>
      <c r="F164" s="598" t="s">
        <v>666</v>
      </c>
      <c r="G164" s="598" t="s">
        <v>406</v>
      </c>
      <c r="H164" s="598" t="s">
        <v>406</v>
      </c>
      <c r="I164" s="598" t="s">
        <v>406</v>
      </c>
      <c r="J164" s="598" t="s">
        <v>407</v>
      </c>
      <c r="K164" s="598" t="s">
        <v>406</v>
      </c>
      <c r="L164" s="598" t="s">
        <v>406</v>
      </c>
      <c r="M164" s="598" t="s">
        <v>406</v>
      </c>
      <c r="N164" s="598" t="s">
        <v>367</v>
      </c>
      <c r="O164" s="598" t="s">
        <v>406</v>
      </c>
      <c r="P164" s="598" t="s">
        <v>406</v>
      </c>
      <c r="Q164" s="598" t="s">
        <v>406</v>
      </c>
      <c r="R164" s="598" t="s">
        <v>406</v>
      </c>
      <c r="S164" s="598" t="s">
        <v>406</v>
      </c>
      <c r="T164" s="598" t="s">
        <v>406</v>
      </c>
      <c r="U164" s="598" t="s">
        <v>406</v>
      </c>
      <c r="V164" s="598" t="s">
        <v>407</v>
      </c>
      <c r="W164" s="598" t="s">
        <v>367</v>
      </c>
      <c r="X164" s="598" t="s">
        <v>406</v>
      </c>
      <c r="Y164" s="598">
        <v>40094.340000000004</v>
      </c>
    </row>
    <row r="165" spans="2:25" s="439" customFormat="1" x14ac:dyDescent="0.25">
      <c r="B165" s="598" t="s">
        <v>357</v>
      </c>
      <c r="C165" s="632" t="s">
        <v>841</v>
      </c>
      <c r="D165" s="632" t="s">
        <v>842</v>
      </c>
      <c r="E165" s="598" t="s">
        <v>843</v>
      </c>
      <c r="F165" s="598" t="s">
        <v>401</v>
      </c>
      <c r="G165" s="598" t="s">
        <v>406</v>
      </c>
      <c r="H165" s="598" t="s">
        <v>406</v>
      </c>
      <c r="I165" s="598" t="s">
        <v>406</v>
      </c>
      <c r="J165" s="598" t="s">
        <v>407</v>
      </c>
      <c r="K165" s="598" t="s">
        <v>406</v>
      </c>
      <c r="L165" s="598" t="s">
        <v>406</v>
      </c>
      <c r="M165" s="598" t="s">
        <v>406</v>
      </c>
      <c r="N165" s="598" t="s">
        <v>367</v>
      </c>
      <c r="O165" s="598" t="s">
        <v>406</v>
      </c>
      <c r="P165" s="598" t="s">
        <v>406</v>
      </c>
      <c r="Q165" s="598" t="s">
        <v>406</v>
      </c>
      <c r="R165" s="598" t="s">
        <v>406</v>
      </c>
      <c r="S165" s="598" t="s">
        <v>406</v>
      </c>
      <c r="T165" s="598" t="s">
        <v>406</v>
      </c>
      <c r="U165" s="598" t="s">
        <v>406</v>
      </c>
      <c r="V165" s="598" t="s">
        <v>407</v>
      </c>
      <c r="W165" s="598" t="s">
        <v>367</v>
      </c>
      <c r="X165" s="598" t="s">
        <v>406</v>
      </c>
      <c r="Y165" s="598">
        <v>31764.680000000004</v>
      </c>
    </row>
    <row r="166" spans="2:25" s="439" customFormat="1" x14ac:dyDescent="0.25">
      <c r="B166" s="598" t="s">
        <v>357</v>
      </c>
      <c r="C166" s="632" t="s">
        <v>844</v>
      </c>
      <c r="D166" s="632" t="s">
        <v>845</v>
      </c>
      <c r="E166" s="598" t="s">
        <v>846</v>
      </c>
      <c r="F166" s="598" t="s">
        <v>401</v>
      </c>
      <c r="G166" s="598" t="s">
        <v>406</v>
      </c>
      <c r="H166" s="598" t="s">
        <v>406</v>
      </c>
      <c r="I166" s="598" t="s">
        <v>406</v>
      </c>
      <c r="J166" s="598" t="s">
        <v>407</v>
      </c>
      <c r="K166" s="598" t="s">
        <v>406</v>
      </c>
      <c r="L166" s="598" t="s">
        <v>406</v>
      </c>
      <c r="M166" s="598" t="s">
        <v>406</v>
      </c>
      <c r="N166" s="598" t="s">
        <v>367</v>
      </c>
      <c r="O166" s="598" t="s">
        <v>406</v>
      </c>
      <c r="P166" s="598" t="s">
        <v>406</v>
      </c>
      <c r="Q166" s="598" t="s">
        <v>406</v>
      </c>
      <c r="R166" s="598" t="s">
        <v>406</v>
      </c>
      <c r="S166" s="598" t="s">
        <v>406</v>
      </c>
      <c r="T166" s="598" t="s">
        <v>406</v>
      </c>
      <c r="U166" s="598" t="s">
        <v>406</v>
      </c>
      <c r="V166" s="598" t="s">
        <v>407</v>
      </c>
      <c r="W166" s="598" t="s">
        <v>367</v>
      </c>
      <c r="X166" s="598" t="s">
        <v>406</v>
      </c>
      <c r="Y166" s="598">
        <v>92112.98</v>
      </c>
    </row>
    <row r="167" spans="2:25" s="439" customFormat="1" x14ac:dyDescent="0.25">
      <c r="B167" s="598" t="s">
        <v>357</v>
      </c>
      <c r="C167" s="632" t="s">
        <v>847</v>
      </c>
      <c r="D167" s="632" t="s">
        <v>848</v>
      </c>
      <c r="E167" s="598" t="s">
        <v>849</v>
      </c>
      <c r="F167" s="598" t="s">
        <v>371</v>
      </c>
      <c r="G167" s="598" t="s">
        <v>406</v>
      </c>
      <c r="H167" s="598" t="s">
        <v>406</v>
      </c>
      <c r="I167" s="598" t="s">
        <v>406</v>
      </c>
      <c r="J167" s="598" t="s">
        <v>407</v>
      </c>
      <c r="K167" s="598" t="s">
        <v>406</v>
      </c>
      <c r="L167" s="598" t="s">
        <v>406</v>
      </c>
      <c r="M167" s="598" t="s">
        <v>406</v>
      </c>
      <c r="N167" s="598" t="s">
        <v>367</v>
      </c>
      <c r="O167" s="598" t="s">
        <v>406</v>
      </c>
      <c r="P167" s="598" t="s">
        <v>406</v>
      </c>
      <c r="Q167" s="598" t="s">
        <v>406</v>
      </c>
      <c r="R167" s="598" t="s">
        <v>406</v>
      </c>
      <c r="S167" s="598" t="s">
        <v>406</v>
      </c>
      <c r="T167" s="598" t="s">
        <v>406</v>
      </c>
      <c r="U167" s="598" t="s">
        <v>406</v>
      </c>
      <c r="V167" s="598" t="s">
        <v>407</v>
      </c>
      <c r="W167" s="598" t="s">
        <v>367</v>
      </c>
      <c r="X167" s="598" t="s">
        <v>406</v>
      </c>
      <c r="Y167" s="598">
        <v>30635.47</v>
      </c>
    </row>
    <row r="168" spans="2:25" s="439" customFormat="1" x14ac:dyDescent="0.25">
      <c r="B168" s="598" t="s">
        <v>357</v>
      </c>
      <c r="C168" s="632" t="s">
        <v>850</v>
      </c>
      <c r="D168" s="632" t="s">
        <v>851</v>
      </c>
      <c r="E168" s="598" t="s">
        <v>852</v>
      </c>
      <c r="F168" s="598" t="s">
        <v>371</v>
      </c>
      <c r="G168" s="598" t="s">
        <v>406</v>
      </c>
      <c r="H168" s="598" t="s">
        <v>406</v>
      </c>
      <c r="I168" s="598" t="s">
        <v>406</v>
      </c>
      <c r="J168" s="598" t="s">
        <v>407</v>
      </c>
      <c r="K168" s="598" t="s">
        <v>406</v>
      </c>
      <c r="L168" s="598" t="s">
        <v>406</v>
      </c>
      <c r="M168" s="598" t="s">
        <v>406</v>
      </c>
      <c r="N168" s="598" t="s">
        <v>367</v>
      </c>
      <c r="O168" s="598" t="s">
        <v>406</v>
      </c>
      <c r="P168" s="598" t="s">
        <v>406</v>
      </c>
      <c r="Q168" s="598" t="s">
        <v>406</v>
      </c>
      <c r="R168" s="598" t="s">
        <v>406</v>
      </c>
      <c r="S168" s="598" t="s">
        <v>406</v>
      </c>
      <c r="T168" s="598" t="s">
        <v>406</v>
      </c>
      <c r="U168" s="598" t="s">
        <v>406</v>
      </c>
      <c r="V168" s="598" t="s">
        <v>407</v>
      </c>
      <c r="W168" s="598" t="s">
        <v>367</v>
      </c>
      <c r="X168" s="598" t="s">
        <v>406</v>
      </c>
      <c r="Y168" s="598">
        <v>32489.460000000003</v>
      </c>
    </row>
    <row r="169" spans="2:25" s="439" customFormat="1" x14ac:dyDescent="0.25">
      <c r="B169" s="598" t="s">
        <v>357</v>
      </c>
      <c r="C169" s="632" t="s">
        <v>853</v>
      </c>
      <c r="D169" s="632" t="s">
        <v>854</v>
      </c>
      <c r="E169" s="598" t="s">
        <v>855</v>
      </c>
      <c r="F169" s="598" t="s">
        <v>371</v>
      </c>
      <c r="G169" s="598" t="s">
        <v>406</v>
      </c>
      <c r="H169" s="598" t="s">
        <v>406</v>
      </c>
      <c r="I169" s="598" t="s">
        <v>406</v>
      </c>
      <c r="J169" s="598" t="s">
        <v>406</v>
      </c>
      <c r="K169" s="598" t="s">
        <v>406</v>
      </c>
      <c r="L169" s="598" t="s">
        <v>406</v>
      </c>
      <c r="M169" s="598" t="s">
        <v>407</v>
      </c>
      <c r="N169" s="598" t="s">
        <v>367</v>
      </c>
      <c r="O169" s="598" t="s">
        <v>406</v>
      </c>
      <c r="P169" s="598" t="s">
        <v>406</v>
      </c>
      <c r="Q169" s="598" t="s">
        <v>406</v>
      </c>
      <c r="R169" s="598" t="s">
        <v>406</v>
      </c>
      <c r="S169" s="598" t="s">
        <v>406</v>
      </c>
      <c r="T169" s="598" t="s">
        <v>406</v>
      </c>
      <c r="U169" s="598" t="s">
        <v>406</v>
      </c>
      <c r="V169" s="598" t="s">
        <v>407</v>
      </c>
      <c r="W169" s="598" t="s">
        <v>367</v>
      </c>
      <c r="X169" s="598" t="s">
        <v>406</v>
      </c>
      <c r="Y169" s="598">
        <v>18797.27</v>
      </c>
    </row>
    <row r="170" spans="2:25" s="439" customFormat="1" x14ac:dyDescent="0.25">
      <c r="B170" s="598" t="s">
        <v>357</v>
      </c>
      <c r="C170" s="632" t="s">
        <v>856</v>
      </c>
      <c r="D170" s="632" t="s">
        <v>857</v>
      </c>
      <c r="E170" s="598" t="s">
        <v>858</v>
      </c>
      <c r="F170" s="598" t="s">
        <v>401</v>
      </c>
      <c r="G170" s="598" t="s">
        <v>406</v>
      </c>
      <c r="H170" s="598" t="s">
        <v>406</v>
      </c>
      <c r="I170" s="598" t="s">
        <v>406</v>
      </c>
      <c r="J170" s="598" t="s">
        <v>406</v>
      </c>
      <c r="K170" s="598" t="s">
        <v>406</v>
      </c>
      <c r="L170" s="598" t="s">
        <v>406</v>
      </c>
      <c r="M170" s="598" t="s">
        <v>407</v>
      </c>
      <c r="N170" s="598" t="s">
        <v>367</v>
      </c>
      <c r="O170" s="598" t="s">
        <v>406</v>
      </c>
      <c r="P170" s="598" t="s">
        <v>406</v>
      </c>
      <c r="Q170" s="598" t="s">
        <v>406</v>
      </c>
      <c r="R170" s="598" t="s">
        <v>406</v>
      </c>
      <c r="S170" s="598" t="s">
        <v>406</v>
      </c>
      <c r="T170" s="598" t="s">
        <v>406</v>
      </c>
      <c r="U170" s="598" t="s">
        <v>406</v>
      </c>
      <c r="V170" s="598" t="s">
        <v>407</v>
      </c>
      <c r="W170" s="598" t="s">
        <v>367</v>
      </c>
      <c r="X170" s="598" t="s">
        <v>406</v>
      </c>
      <c r="Y170" s="598">
        <v>18031.810000000001</v>
      </c>
    </row>
    <row r="171" spans="2:25" s="439" customFormat="1" x14ac:dyDescent="0.25">
      <c r="B171" s="598" t="s">
        <v>357</v>
      </c>
      <c r="C171" s="632" t="s">
        <v>859</v>
      </c>
      <c r="D171" s="632" t="s">
        <v>860</v>
      </c>
      <c r="E171" s="598" t="s">
        <v>861</v>
      </c>
      <c r="F171" s="598" t="s">
        <v>401</v>
      </c>
      <c r="G171" s="598" t="s">
        <v>406</v>
      </c>
      <c r="H171" s="598" t="s">
        <v>406</v>
      </c>
      <c r="I171" s="598" t="s">
        <v>406</v>
      </c>
      <c r="J171" s="598" t="s">
        <v>406</v>
      </c>
      <c r="K171" s="598" t="s">
        <v>406</v>
      </c>
      <c r="L171" s="598" t="s">
        <v>406</v>
      </c>
      <c r="M171" s="598" t="s">
        <v>407</v>
      </c>
      <c r="N171" s="598" t="s">
        <v>367</v>
      </c>
      <c r="O171" s="598" t="s">
        <v>406</v>
      </c>
      <c r="P171" s="598" t="s">
        <v>406</v>
      </c>
      <c r="Q171" s="598" t="s">
        <v>406</v>
      </c>
      <c r="R171" s="598" t="s">
        <v>406</v>
      </c>
      <c r="S171" s="598" t="s">
        <v>406</v>
      </c>
      <c r="T171" s="598" t="s">
        <v>406</v>
      </c>
      <c r="U171" s="598" t="s">
        <v>406</v>
      </c>
      <c r="V171" s="598" t="s">
        <v>407</v>
      </c>
      <c r="W171" s="598" t="s">
        <v>367</v>
      </c>
      <c r="X171" s="598" t="s">
        <v>406</v>
      </c>
      <c r="Y171" s="598">
        <v>22827.979999999996</v>
      </c>
    </row>
    <row r="172" spans="2:25" s="439" customFormat="1" x14ac:dyDescent="0.25">
      <c r="B172" s="598" t="s">
        <v>357</v>
      </c>
      <c r="C172" s="632" t="s">
        <v>862</v>
      </c>
      <c r="D172" s="632" t="s">
        <v>863</v>
      </c>
      <c r="E172" s="598" t="s">
        <v>864</v>
      </c>
      <c r="F172" s="598" t="s">
        <v>401</v>
      </c>
      <c r="G172" s="598" t="s">
        <v>406</v>
      </c>
      <c r="H172" s="598" t="s">
        <v>406</v>
      </c>
      <c r="I172" s="598" t="s">
        <v>406</v>
      </c>
      <c r="J172" s="598" t="s">
        <v>406</v>
      </c>
      <c r="K172" s="598" t="s">
        <v>406</v>
      </c>
      <c r="L172" s="598" t="s">
        <v>406</v>
      </c>
      <c r="M172" s="598" t="s">
        <v>407</v>
      </c>
      <c r="N172" s="598" t="s">
        <v>367</v>
      </c>
      <c r="O172" s="598" t="s">
        <v>406</v>
      </c>
      <c r="P172" s="598" t="s">
        <v>406</v>
      </c>
      <c r="Q172" s="598" t="s">
        <v>406</v>
      </c>
      <c r="R172" s="598" t="s">
        <v>406</v>
      </c>
      <c r="S172" s="598" t="s">
        <v>406</v>
      </c>
      <c r="T172" s="598" t="s">
        <v>406</v>
      </c>
      <c r="U172" s="598" t="s">
        <v>406</v>
      </c>
      <c r="V172" s="598" t="s">
        <v>407</v>
      </c>
      <c r="W172" s="598" t="s">
        <v>367</v>
      </c>
      <c r="X172" s="598" t="s">
        <v>406</v>
      </c>
      <c r="Y172" s="598">
        <v>41265.360000000001</v>
      </c>
    </row>
    <row r="173" spans="2:25" s="439" customFormat="1" x14ac:dyDescent="0.25">
      <c r="B173" s="598" t="s">
        <v>357</v>
      </c>
      <c r="C173" s="632" t="s">
        <v>865</v>
      </c>
      <c r="D173" s="632" t="s">
        <v>866</v>
      </c>
      <c r="E173" s="598" t="s">
        <v>867</v>
      </c>
      <c r="F173" s="598" t="s">
        <v>666</v>
      </c>
      <c r="G173" s="598" t="s">
        <v>406</v>
      </c>
      <c r="H173" s="598" t="s">
        <v>406</v>
      </c>
      <c r="I173" s="598" t="s">
        <v>406</v>
      </c>
      <c r="J173" s="598" t="s">
        <v>406</v>
      </c>
      <c r="K173" s="598" t="s">
        <v>406</v>
      </c>
      <c r="L173" s="598" t="s">
        <v>406</v>
      </c>
      <c r="M173" s="598" t="s">
        <v>407</v>
      </c>
      <c r="N173" s="598" t="s">
        <v>367</v>
      </c>
      <c r="O173" s="598" t="s">
        <v>406</v>
      </c>
      <c r="P173" s="598" t="s">
        <v>406</v>
      </c>
      <c r="Q173" s="598" t="s">
        <v>406</v>
      </c>
      <c r="R173" s="598" t="s">
        <v>406</v>
      </c>
      <c r="S173" s="598" t="s">
        <v>406</v>
      </c>
      <c r="T173" s="598" t="s">
        <v>406</v>
      </c>
      <c r="U173" s="598" t="s">
        <v>406</v>
      </c>
      <c r="V173" s="598" t="s">
        <v>407</v>
      </c>
      <c r="W173" s="598" t="s">
        <v>367</v>
      </c>
      <c r="X173" s="598" t="s">
        <v>406</v>
      </c>
      <c r="Y173" s="598">
        <v>42072.600000000006</v>
      </c>
    </row>
    <row r="174" spans="2:25" s="439" customFormat="1" x14ac:dyDescent="0.25">
      <c r="B174" s="598" t="s">
        <v>357</v>
      </c>
      <c r="C174" s="632" t="s">
        <v>868</v>
      </c>
      <c r="D174" s="632" t="s">
        <v>869</v>
      </c>
      <c r="E174" s="598" t="s">
        <v>870</v>
      </c>
      <c r="F174" s="598" t="s">
        <v>401</v>
      </c>
      <c r="G174" s="598" t="s">
        <v>406</v>
      </c>
      <c r="H174" s="598" t="s">
        <v>406</v>
      </c>
      <c r="I174" s="598" t="s">
        <v>406</v>
      </c>
      <c r="J174" s="598" t="s">
        <v>407</v>
      </c>
      <c r="K174" s="598" t="s">
        <v>406</v>
      </c>
      <c r="L174" s="598" t="s">
        <v>406</v>
      </c>
      <c r="M174" s="598" t="s">
        <v>406</v>
      </c>
      <c r="N174" s="598" t="s">
        <v>367</v>
      </c>
      <c r="O174" s="598" t="s">
        <v>406</v>
      </c>
      <c r="P174" s="598" t="s">
        <v>406</v>
      </c>
      <c r="Q174" s="598" t="s">
        <v>406</v>
      </c>
      <c r="R174" s="598" t="s">
        <v>406</v>
      </c>
      <c r="S174" s="598" t="s">
        <v>406</v>
      </c>
      <c r="T174" s="598" t="s">
        <v>406</v>
      </c>
      <c r="U174" s="598" t="s">
        <v>406</v>
      </c>
      <c r="V174" s="598" t="s">
        <v>407</v>
      </c>
      <c r="W174" s="598" t="s">
        <v>367</v>
      </c>
      <c r="X174" s="598" t="s">
        <v>406</v>
      </c>
      <c r="Y174" s="598">
        <v>32142.680000000008</v>
      </c>
    </row>
    <row r="175" spans="2:25" s="439" customFormat="1" x14ac:dyDescent="0.25">
      <c r="B175" s="598" t="s">
        <v>357</v>
      </c>
      <c r="C175" s="632" t="s">
        <v>871</v>
      </c>
      <c r="D175" s="632" t="s">
        <v>872</v>
      </c>
      <c r="E175" s="598" t="s">
        <v>873</v>
      </c>
      <c r="F175" s="598" t="s">
        <v>401</v>
      </c>
      <c r="G175" s="598" t="s">
        <v>406</v>
      </c>
      <c r="H175" s="598" t="s">
        <v>406</v>
      </c>
      <c r="I175" s="598" t="s">
        <v>406</v>
      </c>
      <c r="J175" s="598" t="s">
        <v>407</v>
      </c>
      <c r="K175" s="598" t="s">
        <v>406</v>
      </c>
      <c r="L175" s="598" t="s">
        <v>406</v>
      </c>
      <c r="M175" s="598" t="s">
        <v>406</v>
      </c>
      <c r="N175" s="598" t="s">
        <v>367</v>
      </c>
      <c r="O175" s="598" t="s">
        <v>406</v>
      </c>
      <c r="P175" s="598" t="s">
        <v>406</v>
      </c>
      <c r="Q175" s="598" t="s">
        <v>406</v>
      </c>
      <c r="R175" s="598" t="s">
        <v>406</v>
      </c>
      <c r="S175" s="598" t="s">
        <v>406</v>
      </c>
      <c r="T175" s="598" t="s">
        <v>406</v>
      </c>
      <c r="U175" s="598" t="s">
        <v>406</v>
      </c>
      <c r="V175" s="598" t="s">
        <v>407</v>
      </c>
      <c r="W175" s="598" t="s">
        <v>367</v>
      </c>
      <c r="X175" s="598" t="s">
        <v>406</v>
      </c>
      <c r="Y175" s="598">
        <v>64501.740000000005</v>
      </c>
    </row>
    <row r="176" spans="2:25" s="439" customFormat="1" x14ac:dyDescent="0.25">
      <c r="B176" s="598" t="s">
        <v>357</v>
      </c>
      <c r="C176" s="632" t="s">
        <v>874</v>
      </c>
      <c r="D176" s="632" t="s">
        <v>875</v>
      </c>
      <c r="E176" s="598" t="s">
        <v>876</v>
      </c>
      <c r="F176" s="598" t="s">
        <v>401</v>
      </c>
      <c r="G176" s="598" t="s">
        <v>406</v>
      </c>
      <c r="H176" s="598" t="s">
        <v>406</v>
      </c>
      <c r="I176" s="598" t="s">
        <v>406</v>
      </c>
      <c r="J176" s="598" t="s">
        <v>406</v>
      </c>
      <c r="K176" s="598" t="s">
        <v>406</v>
      </c>
      <c r="L176" s="598" t="s">
        <v>406</v>
      </c>
      <c r="M176" s="598" t="s">
        <v>407</v>
      </c>
      <c r="N176" s="598" t="s">
        <v>367</v>
      </c>
      <c r="O176" s="598" t="s">
        <v>406</v>
      </c>
      <c r="P176" s="598" t="s">
        <v>406</v>
      </c>
      <c r="Q176" s="598" t="s">
        <v>406</v>
      </c>
      <c r="R176" s="598" t="s">
        <v>406</v>
      </c>
      <c r="S176" s="598" t="s">
        <v>406</v>
      </c>
      <c r="T176" s="598" t="s">
        <v>406</v>
      </c>
      <c r="U176" s="598" t="s">
        <v>406</v>
      </c>
      <c r="V176" s="598" t="s">
        <v>407</v>
      </c>
      <c r="W176" s="598" t="s">
        <v>367</v>
      </c>
      <c r="X176" s="598" t="s">
        <v>406</v>
      </c>
      <c r="Y176" s="598">
        <v>10997.890000000001</v>
      </c>
    </row>
    <row r="177" spans="2:25" s="439" customFormat="1" x14ac:dyDescent="0.25">
      <c r="B177" s="598" t="s">
        <v>357</v>
      </c>
      <c r="C177" s="632" t="s">
        <v>877</v>
      </c>
      <c r="D177" s="632" t="s">
        <v>878</v>
      </c>
      <c r="E177" s="598" t="s">
        <v>879</v>
      </c>
      <c r="F177" s="598" t="s">
        <v>666</v>
      </c>
      <c r="G177" s="598" t="s">
        <v>406</v>
      </c>
      <c r="H177" s="598" t="s">
        <v>406</v>
      </c>
      <c r="I177" s="598" t="s">
        <v>406</v>
      </c>
      <c r="J177" s="598" t="s">
        <v>406</v>
      </c>
      <c r="K177" s="598" t="s">
        <v>406</v>
      </c>
      <c r="L177" s="598" t="s">
        <v>406</v>
      </c>
      <c r="M177" s="598" t="s">
        <v>407</v>
      </c>
      <c r="N177" s="598" t="s">
        <v>367</v>
      </c>
      <c r="O177" s="598" t="s">
        <v>406</v>
      </c>
      <c r="P177" s="598" t="s">
        <v>406</v>
      </c>
      <c r="Q177" s="598" t="s">
        <v>406</v>
      </c>
      <c r="R177" s="598" t="s">
        <v>406</v>
      </c>
      <c r="S177" s="598" t="s">
        <v>406</v>
      </c>
      <c r="T177" s="598" t="s">
        <v>406</v>
      </c>
      <c r="U177" s="598" t="s">
        <v>406</v>
      </c>
      <c r="V177" s="598" t="s">
        <v>407</v>
      </c>
      <c r="W177" s="598" t="s">
        <v>367</v>
      </c>
      <c r="X177" s="598" t="s">
        <v>406</v>
      </c>
      <c r="Y177" s="598">
        <v>25506.95</v>
      </c>
    </row>
    <row r="178" spans="2:25" s="439" customFormat="1" x14ac:dyDescent="0.25">
      <c r="B178" s="598" t="s">
        <v>357</v>
      </c>
      <c r="C178" s="632" t="s">
        <v>880</v>
      </c>
      <c r="D178" s="632" t="s">
        <v>881</v>
      </c>
      <c r="E178" s="598" t="s">
        <v>882</v>
      </c>
      <c r="F178" s="598" t="s">
        <v>666</v>
      </c>
      <c r="G178" s="598" t="s">
        <v>406</v>
      </c>
      <c r="H178" s="598" t="s">
        <v>406</v>
      </c>
      <c r="I178" s="598" t="s">
        <v>406</v>
      </c>
      <c r="J178" s="598" t="s">
        <v>406</v>
      </c>
      <c r="K178" s="598" t="s">
        <v>406</v>
      </c>
      <c r="L178" s="598" t="s">
        <v>406</v>
      </c>
      <c r="M178" s="598" t="s">
        <v>406</v>
      </c>
      <c r="N178" s="598" t="s">
        <v>367</v>
      </c>
      <c r="O178" s="598" t="s">
        <v>406</v>
      </c>
      <c r="P178" s="598" t="s">
        <v>406</v>
      </c>
      <c r="Q178" s="598" t="s">
        <v>406</v>
      </c>
      <c r="R178" s="598" t="s">
        <v>406</v>
      </c>
      <c r="S178" s="598" t="s">
        <v>407</v>
      </c>
      <c r="T178" s="598" t="s">
        <v>406</v>
      </c>
      <c r="U178" s="598" t="s">
        <v>406</v>
      </c>
      <c r="V178" s="598" t="s">
        <v>407</v>
      </c>
      <c r="W178" s="598" t="s">
        <v>367</v>
      </c>
      <c r="X178" s="598" t="s">
        <v>406</v>
      </c>
      <c r="Y178" s="598">
        <v>61823.279999999992</v>
      </c>
    </row>
    <row r="179" spans="2:25" s="439" customFormat="1" x14ac:dyDescent="0.25">
      <c r="B179" s="598" t="s">
        <v>357</v>
      </c>
      <c r="C179" s="632" t="s">
        <v>883</v>
      </c>
      <c r="D179" s="632" t="s">
        <v>884</v>
      </c>
      <c r="E179" s="598" t="s">
        <v>885</v>
      </c>
      <c r="F179" s="598" t="s">
        <v>401</v>
      </c>
      <c r="G179" s="598" t="s">
        <v>406</v>
      </c>
      <c r="H179" s="598" t="s">
        <v>406</v>
      </c>
      <c r="I179" s="598" t="s">
        <v>406</v>
      </c>
      <c r="J179" s="598" t="s">
        <v>407</v>
      </c>
      <c r="K179" s="598" t="s">
        <v>406</v>
      </c>
      <c r="L179" s="598" t="s">
        <v>406</v>
      </c>
      <c r="M179" s="598" t="s">
        <v>406</v>
      </c>
      <c r="N179" s="598" t="s">
        <v>367</v>
      </c>
      <c r="O179" s="598" t="s">
        <v>406</v>
      </c>
      <c r="P179" s="598" t="s">
        <v>406</v>
      </c>
      <c r="Q179" s="598" t="s">
        <v>406</v>
      </c>
      <c r="R179" s="598" t="s">
        <v>406</v>
      </c>
      <c r="S179" s="598" t="s">
        <v>406</v>
      </c>
      <c r="T179" s="598" t="s">
        <v>406</v>
      </c>
      <c r="U179" s="598" t="s">
        <v>406</v>
      </c>
      <c r="V179" s="598" t="s">
        <v>407</v>
      </c>
      <c r="W179" s="598" t="s">
        <v>367</v>
      </c>
      <c r="X179" s="598" t="s">
        <v>406</v>
      </c>
      <c r="Y179" s="598">
        <v>88503.96</v>
      </c>
    </row>
    <row r="180" spans="2:25" s="439" customFormat="1" x14ac:dyDescent="0.25">
      <c r="B180" s="598" t="s">
        <v>357</v>
      </c>
      <c r="C180" s="632" t="s">
        <v>886</v>
      </c>
      <c r="D180" s="632" t="s">
        <v>887</v>
      </c>
      <c r="E180" s="598" t="s">
        <v>888</v>
      </c>
      <c r="F180" s="598" t="s">
        <v>401</v>
      </c>
      <c r="G180" s="598" t="s">
        <v>406</v>
      </c>
      <c r="H180" s="598" t="s">
        <v>406</v>
      </c>
      <c r="I180" s="598" t="s">
        <v>406</v>
      </c>
      <c r="J180" s="598" t="s">
        <v>406</v>
      </c>
      <c r="K180" s="598" t="s">
        <v>406</v>
      </c>
      <c r="L180" s="598" t="s">
        <v>406</v>
      </c>
      <c r="M180" s="598" t="s">
        <v>406</v>
      </c>
      <c r="N180" s="598" t="s">
        <v>367</v>
      </c>
      <c r="O180" s="598" t="s">
        <v>406</v>
      </c>
      <c r="P180" s="598" t="s">
        <v>406</v>
      </c>
      <c r="Q180" s="598" t="s">
        <v>406</v>
      </c>
      <c r="R180" s="598" t="s">
        <v>406</v>
      </c>
      <c r="S180" s="598" t="s">
        <v>407</v>
      </c>
      <c r="T180" s="598" t="s">
        <v>406</v>
      </c>
      <c r="U180" s="598" t="s">
        <v>406</v>
      </c>
      <c r="V180" s="598" t="s">
        <v>407</v>
      </c>
      <c r="W180" s="598" t="s">
        <v>367</v>
      </c>
      <c r="X180" s="598" t="s">
        <v>406</v>
      </c>
      <c r="Y180" s="598">
        <v>69336.12000000001</v>
      </c>
    </row>
    <row r="181" spans="2:25" s="439" customFormat="1" x14ac:dyDescent="0.25">
      <c r="B181" s="598" t="s">
        <v>357</v>
      </c>
      <c r="C181" s="632" t="s">
        <v>889</v>
      </c>
      <c r="D181" s="632" t="s">
        <v>890</v>
      </c>
      <c r="E181" s="598" t="s">
        <v>891</v>
      </c>
      <c r="F181" s="598" t="s">
        <v>401</v>
      </c>
      <c r="G181" s="598" t="s">
        <v>406</v>
      </c>
      <c r="H181" s="598" t="s">
        <v>406</v>
      </c>
      <c r="I181" s="598" t="s">
        <v>406</v>
      </c>
      <c r="J181" s="598" t="s">
        <v>406</v>
      </c>
      <c r="K181" s="598" t="s">
        <v>406</v>
      </c>
      <c r="L181" s="598" t="s">
        <v>406</v>
      </c>
      <c r="M181" s="598" t="s">
        <v>407</v>
      </c>
      <c r="N181" s="598" t="s">
        <v>367</v>
      </c>
      <c r="O181" s="598" t="s">
        <v>406</v>
      </c>
      <c r="P181" s="598" t="s">
        <v>406</v>
      </c>
      <c r="Q181" s="598" t="s">
        <v>406</v>
      </c>
      <c r="R181" s="598" t="s">
        <v>406</v>
      </c>
      <c r="S181" s="598" t="s">
        <v>406</v>
      </c>
      <c r="T181" s="598" t="s">
        <v>406</v>
      </c>
      <c r="U181" s="598" t="s">
        <v>406</v>
      </c>
      <c r="V181" s="598" t="s">
        <v>407</v>
      </c>
      <c r="W181" s="598" t="s">
        <v>367</v>
      </c>
      <c r="X181" s="598" t="s">
        <v>406</v>
      </c>
      <c r="Y181" s="598">
        <v>22221.4</v>
      </c>
    </row>
    <row r="182" spans="2:25" s="439" customFormat="1" x14ac:dyDescent="0.25">
      <c r="B182" s="598" t="s">
        <v>357</v>
      </c>
      <c r="C182" s="632" t="s">
        <v>892</v>
      </c>
      <c r="D182" s="632" t="s">
        <v>893</v>
      </c>
      <c r="E182" s="598" t="s">
        <v>894</v>
      </c>
      <c r="F182" s="598" t="s">
        <v>401</v>
      </c>
      <c r="G182" s="598" t="s">
        <v>406</v>
      </c>
      <c r="H182" s="598" t="s">
        <v>406</v>
      </c>
      <c r="I182" s="598" t="s">
        <v>406</v>
      </c>
      <c r="J182" s="598" t="s">
        <v>406</v>
      </c>
      <c r="K182" s="598" t="s">
        <v>406</v>
      </c>
      <c r="L182" s="598" t="s">
        <v>406</v>
      </c>
      <c r="M182" s="598" t="s">
        <v>407</v>
      </c>
      <c r="N182" s="598" t="s">
        <v>367</v>
      </c>
      <c r="O182" s="598" t="s">
        <v>406</v>
      </c>
      <c r="P182" s="598" t="s">
        <v>406</v>
      </c>
      <c r="Q182" s="598" t="s">
        <v>406</v>
      </c>
      <c r="R182" s="598" t="s">
        <v>406</v>
      </c>
      <c r="S182" s="598" t="s">
        <v>406</v>
      </c>
      <c r="T182" s="598" t="s">
        <v>406</v>
      </c>
      <c r="U182" s="598" t="s">
        <v>406</v>
      </c>
      <c r="V182" s="598" t="s">
        <v>407</v>
      </c>
      <c r="W182" s="598" t="s">
        <v>367</v>
      </c>
      <c r="X182" s="598" t="s">
        <v>406</v>
      </c>
      <c r="Y182" s="598">
        <v>29106.17</v>
      </c>
    </row>
    <row r="183" spans="2:25" s="439" customFormat="1" x14ac:dyDescent="0.25">
      <c r="B183" s="598" t="s">
        <v>357</v>
      </c>
      <c r="C183" s="632" t="s">
        <v>895</v>
      </c>
      <c r="D183" s="632" t="s">
        <v>896</v>
      </c>
      <c r="E183" s="598" t="s">
        <v>897</v>
      </c>
      <c r="F183" s="598" t="s">
        <v>401</v>
      </c>
      <c r="G183" s="598" t="s">
        <v>406</v>
      </c>
      <c r="H183" s="598" t="s">
        <v>406</v>
      </c>
      <c r="I183" s="598" t="s">
        <v>406</v>
      </c>
      <c r="J183" s="598" t="s">
        <v>406</v>
      </c>
      <c r="K183" s="598" t="s">
        <v>406</v>
      </c>
      <c r="L183" s="598" t="s">
        <v>406</v>
      </c>
      <c r="M183" s="598" t="s">
        <v>407</v>
      </c>
      <c r="N183" s="598" t="s">
        <v>367</v>
      </c>
      <c r="O183" s="598" t="s">
        <v>406</v>
      </c>
      <c r="P183" s="598" t="s">
        <v>406</v>
      </c>
      <c r="Q183" s="598" t="s">
        <v>406</v>
      </c>
      <c r="R183" s="598" t="s">
        <v>406</v>
      </c>
      <c r="S183" s="598" t="s">
        <v>406</v>
      </c>
      <c r="T183" s="598" t="s">
        <v>406</v>
      </c>
      <c r="U183" s="598" t="s">
        <v>406</v>
      </c>
      <c r="V183" s="598" t="s">
        <v>407</v>
      </c>
      <c r="W183" s="598" t="s">
        <v>367</v>
      </c>
      <c r="X183" s="598" t="s">
        <v>406</v>
      </c>
      <c r="Y183" s="598">
        <v>13788.62</v>
      </c>
    </row>
    <row r="184" spans="2:25" s="439" customFormat="1" x14ac:dyDescent="0.25">
      <c r="B184" s="598" t="s">
        <v>357</v>
      </c>
      <c r="C184" s="632" t="s">
        <v>898</v>
      </c>
      <c r="D184" s="632" t="s">
        <v>899</v>
      </c>
      <c r="E184" s="598" t="s">
        <v>900</v>
      </c>
      <c r="F184" s="598" t="s">
        <v>401</v>
      </c>
      <c r="G184" s="598" t="s">
        <v>406</v>
      </c>
      <c r="H184" s="598" t="s">
        <v>406</v>
      </c>
      <c r="I184" s="598" t="s">
        <v>406</v>
      </c>
      <c r="J184" s="598" t="s">
        <v>406</v>
      </c>
      <c r="K184" s="598" t="s">
        <v>406</v>
      </c>
      <c r="L184" s="598" t="s">
        <v>406</v>
      </c>
      <c r="M184" s="598" t="s">
        <v>407</v>
      </c>
      <c r="N184" s="598" t="s">
        <v>367</v>
      </c>
      <c r="O184" s="598" t="s">
        <v>406</v>
      </c>
      <c r="P184" s="598" t="s">
        <v>406</v>
      </c>
      <c r="Q184" s="598" t="s">
        <v>406</v>
      </c>
      <c r="R184" s="598" t="s">
        <v>406</v>
      </c>
      <c r="S184" s="598" t="s">
        <v>406</v>
      </c>
      <c r="T184" s="598" t="s">
        <v>406</v>
      </c>
      <c r="U184" s="598" t="s">
        <v>406</v>
      </c>
      <c r="V184" s="598" t="s">
        <v>407</v>
      </c>
      <c r="W184" s="598" t="s">
        <v>367</v>
      </c>
      <c r="X184" s="598" t="s">
        <v>406</v>
      </c>
      <c r="Y184" s="598">
        <v>3206.24</v>
      </c>
    </row>
    <row r="185" spans="2:25" s="439" customFormat="1" x14ac:dyDescent="0.25">
      <c r="B185" s="598" t="s">
        <v>357</v>
      </c>
      <c r="C185" s="632" t="s">
        <v>901</v>
      </c>
      <c r="D185" s="632" t="s">
        <v>902</v>
      </c>
      <c r="E185" s="598" t="s">
        <v>903</v>
      </c>
      <c r="F185" s="598" t="s">
        <v>666</v>
      </c>
      <c r="G185" s="598" t="s">
        <v>406</v>
      </c>
      <c r="H185" s="598" t="s">
        <v>406</v>
      </c>
      <c r="I185" s="598" t="s">
        <v>406</v>
      </c>
      <c r="J185" s="598" t="s">
        <v>407</v>
      </c>
      <c r="K185" s="598" t="s">
        <v>406</v>
      </c>
      <c r="L185" s="598" t="s">
        <v>406</v>
      </c>
      <c r="M185" s="598" t="s">
        <v>406</v>
      </c>
      <c r="N185" s="598" t="s">
        <v>367</v>
      </c>
      <c r="O185" s="598" t="s">
        <v>406</v>
      </c>
      <c r="P185" s="598" t="s">
        <v>406</v>
      </c>
      <c r="Q185" s="598" t="s">
        <v>406</v>
      </c>
      <c r="R185" s="598" t="s">
        <v>406</v>
      </c>
      <c r="S185" s="598" t="s">
        <v>406</v>
      </c>
      <c r="T185" s="598" t="s">
        <v>406</v>
      </c>
      <c r="U185" s="598" t="s">
        <v>406</v>
      </c>
      <c r="V185" s="598" t="s">
        <v>407</v>
      </c>
      <c r="W185" s="598" t="s">
        <v>367</v>
      </c>
      <c r="X185" s="598" t="s">
        <v>406</v>
      </c>
      <c r="Y185" s="598">
        <v>4851.3499999999995</v>
      </c>
    </row>
    <row r="186" spans="2:25" x14ac:dyDescent="0.25">
      <c r="B186" s="113" t="s">
        <v>338</v>
      </c>
      <c r="C186" s="476">
        <f>COUNTA(Tabla118[RFC])</f>
        <v>170</v>
      </c>
      <c r="D186" s="36"/>
      <c r="F186" s="36"/>
      <c r="G186" s="112"/>
      <c r="H186" s="34"/>
      <c r="I186" s="34"/>
      <c r="J186" s="34"/>
      <c r="K186" s="34"/>
      <c r="L186" s="34"/>
      <c r="M186" s="34"/>
      <c r="N186" s="34"/>
      <c r="O186" s="36"/>
      <c r="P186" s="36"/>
      <c r="Q186" s="36"/>
      <c r="R186" s="36"/>
      <c r="S186" s="36"/>
      <c r="T186" s="36"/>
      <c r="U186" s="36"/>
      <c r="V186" s="546" t="s">
        <v>133</v>
      </c>
      <c r="W186" s="546"/>
      <c r="X186" s="546"/>
      <c r="Y186" s="477">
        <f>+SUM(Y16:Y185)</f>
        <v>9427264.2099999916</v>
      </c>
    </row>
    <row r="187" spans="2:25" x14ac:dyDescent="0.25">
      <c r="B187" s="38"/>
      <c r="C187" s="39"/>
      <c r="D187" s="39"/>
      <c r="E187" s="40"/>
      <c r="F187" s="39"/>
      <c r="G187" s="39"/>
      <c r="H187" s="39"/>
      <c r="I187" s="39"/>
      <c r="J187" s="39"/>
      <c r="K187" s="39"/>
      <c r="L187" s="39"/>
      <c r="M187" s="39"/>
      <c r="N187" s="39"/>
      <c r="O187" s="39"/>
      <c r="P187" s="39"/>
      <c r="Q187" s="39"/>
      <c r="R187" s="39"/>
      <c r="S187" s="39"/>
      <c r="T187" s="39"/>
      <c r="U187" s="39"/>
      <c r="V187" s="39"/>
      <c r="W187" s="39"/>
      <c r="X187" s="39"/>
      <c r="Y187" s="114"/>
    </row>
    <row r="188" spans="2:25" x14ac:dyDescent="0.25">
      <c r="B188" s="42" t="s">
        <v>74</v>
      </c>
      <c r="C188" s="112"/>
      <c r="D188" s="112"/>
      <c r="E188" s="115"/>
      <c r="F188" s="112"/>
      <c r="G188" s="112"/>
      <c r="H188" s="43"/>
      <c r="I188" s="43"/>
      <c r="J188" s="43"/>
      <c r="K188" s="43"/>
      <c r="L188" s="43"/>
      <c r="M188" s="43"/>
      <c r="N188" s="43"/>
      <c r="O188" s="43"/>
      <c r="P188" s="43"/>
      <c r="Q188" s="43"/>
      <c r="R188" s="43"/>
      <c r="S188" s="43"/>
      <c r="T188" s="43"/>
      <c r="U188" s="43"/>
      <c r="V188" s="43"/>
      <c r="W188" s="43"/>
      <c r="X188" s="43"/>
      <c r="Y188" s="43"/>
    </row>
    <row r="189" spans="2:25" x14ac:dyDescent="0.25">
      <c r="B189" s="42" t="s">
        <v>339</v>
      </c>
      <c r="C189" s="112"/>
      <c r="D189" s="112"/>
      <c r="E189" s="115"/>
      <c r="F189" s="112"/>
      <c r="G189" s="112"/>
      <c r="H189" s="43"/>
      <c r="I189" s="43"/>
      <c r="J189" s="43"/>
      <c r="K189" s="43"/>
      <c r="L189" s="43"/>
      <c r="M189" s="43"/>
      <c r="N189" s="43"/>
      <c r="O189" s="43"/>
      <c r="P189" s="43"/>
      <c r="Q189" s="43"/>
      <c r="R189" s="43"/>
      <c r="S189" s="43"/>
      <c r="T189" s="43"/>
      <c r="U189" s="43"/>
      <c r="V189" s="43"/>
      <c r="W189" s="43"/>
      <c r="X189" s="43"/>
      <c r="Y189" s="43"/>
    </row>
    <row r="190" spans="2:25" x14ac:dyDescent="0.25">
      <c r="B190" s="303"/>
      <c r="C190" s="304"/>
      <c r="D190" s="305"/>
    </row>
    <row r="191" spans="2:25" x14ac:dyDescent="0.25">
      <c r="B191" s="503" t="str">
        <f>'B)'!B37:D37</f>
        <v>Héctor Alejandro González López</v>
      </c>
      <c r="C191" s="504"/>
      <c r="D191" s="505"/>
    </row>
    <row r="192" spans="2:25" x14ac:dyDescent="0.25">
      <c r="B192" s="506" t="s">
        <v>37</v>
      </c>
      <c r="C192" s="507"/>
      <c r="D192" s="508"/>
    </row>
    <row r="193" spans="2:4" x14ac:dyDescent="0.25">
      <c r="B193" s="295"/>
      <c r="C193" s="296"/>
      <c r="D193" s="297"/>
    </row>
    <row r="194" spans="2:4" x14ac:dyDescent="0.25">
      <c r="B194" s="503" t="str">
        <f>'B)'!B40:D40</f>
        <v>Unidad de Enlace PEF / CONAC</v>
      </c>
      <c r="C194" s="504"/>
      <c r="D194" s="505"/>
    </row>
    <row r="195" spans="2:4" x14ac:dyDescent="0.25">
      <c r="B195" s="506" t="s">
        <v>38</v>
      </c>
      <c r="C195" s="507"/>
      <c r="D195" s="508"/>
    </row>
    <row r="196" spans="2:4" x14ac:dyDescent="0.25">
      <c r="B196" s="295"/>
      <c r="C196" s="296"/>
      <c r="D196" s="297"/>
    </row>
    <row r="197" spans="2:4" x14ac:dyDescent="0.25">
      <c r="B197" s="503"/>
      <c r="C197" s="504"/>
      <c r="D197" s="505"/>
    </row>
    <row r="198" spans="2:4" x14ac:dyDescent="0.25">
      <c r="B198" s="506" t="s">
        <v>39</v>
      </c>
      <c r="C198" s="507"/>
      <c r="D198" s="508"/>
    </row>
    <row r="199" spans="2:4" x14ac:dyDescent="0.25">
      <c r="B199" s="295"/>
      <c r="C199" s="296"/>
      <c r="D199" s="297"/>
    </row>
    <row r="200" spans="2:4" x14ac:dyDescent="0.25">
      <c r="B200" s="509" t="str">
        <f>'B)'!B46:D46</f>
        <v>Guadalupe, Zac. 7/oct/2021</v>
      </c>
      <c r="C200" s="524"/>
      <c r="D200" s="525"/>
    </row>
    <row r="201" spans="2:4" x14ac:dyDescent="0.25">
      <c r="B201" s="506" t="s">
        <v>353</v>
      </c>
      <c r="C201" s="507"/>
      <c r="D201" s="508"/>
    </row>
    <row r="202" spans="2:4" x14ac:dyDescent="0.25">
      <c r="B202" s="298"/>
      <c r="C202" s="299"/>
      <c r="D202" s="300"/>
    </row>
  </sheetData>
  <sheetProtection insertRows="0" deleteRows="0" autoFilter="0"/>
  <mergeCells count="27">
    <mergeCell ref="B198:D198"/>
    <mergeCell ref="B200:D200"/>
    <mergeCell ref="B201:D201"/>
    <mergeCell ref="V186:X186"/>
    <mergeCell ref="B191:D191"/>
    <mergeCell ref="B192:D192"/>
    <mergeCell ref="B194:D194"/>
    <mergeCell ref="B195:D195"/>
    <mergeCell ref="B197:D197"/>
    <mergeCell ref="Y11:Y13"/>
    <mergeCell ref="G12:I12"/>
    <mergeCell ref="J12:L12"/>
    <mergeCell ref="M12:O12"/>
    <mergeCell ref="P12:R12"/>
    <mergeCell ref="S12:U12"/>
    <mergeCell ref="G11:U11"/>
    <mergeCell ref="V8:X8"/>
    <mergeCell ref="V7:X7"/>
    <mergeCell ref="B8:P8"/>
    <mergeCell ref="B11:B13"/>
    <mergeCell ref="C11:C13"/>
    <mergeCell ref="D11:D13"/>
    <mergeCell ref="E11:E13"/>
    <mergeCell ref="F11:F13"/>
    <mergeCell ref="V11:V13"/>
    <mergeCell ref="W11:W13"/>
    <mergeCell ref="X11:X13"/>
  </mergeCells>
  <dataValidations count="1">
    <dataValidation allowBlank="1" showInputMessage="1" showErrorMessage="1" sqref="B8:P8" xr:uid="{00000000-0002-0000-0400-000000000000}"/>
  </dataValidations>
  <printOptions horizontalCentered="1"/>
  <pageMargins left="1.0236220472440944" right="0.62992125984251968" top="0.74803149606299213" bottom="0.74803149606299213" header="0.31496062992125984" footer="0.31496062992125984"/>
  <pageSetup paperSize="5" scale="48" fitToHeight="0" orientation="landscape" r:id="rId1"/>
  <headerFooter>
    <oddFooter xml:space="preserve">&amp;L
</oddFooter>
  </headerFooter>
  <drawing r:id="rId2"/>
  <legacyDrawingHF r:id="rId3"/>
  <tableParts count="1">
    <tablePart r:id="rId4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B1:W208"/>
  <sheetViews>
    <sheetView showGridLines="0" topLeftCell="B1" zoomScale="60" zoomScaleNormal="60" zoomScaleSheetLayoutView="80" workbookViewId="0">
      <pane ySplit="12" topLeftCell="A173" activePane="bottomLeft" state="frozen"/>
      <selection activeCell="G34" sqref="G34"/>
      <selection pane="bottomLeft" activeCell="E15" sqref="E15:F184"/>
    </sheetView>
  </sheetViews>
  <sheetFormatPr baseColWidth="10" defaultColWidth="11" defaultRowHeight="15" x14ac:dyDescent="0.25"/>
  <cols>
    <col min="1" max="1" width="1.85546875" style="27" customWidth="1"/>
    <col min="2" max="2" width="16.28515625" style="27" customWidth="1"/>
    <col min="3" max="3" width="16" style="27" customWidth="1"/>
    <col min="4" max="4" width="12.140625" style="27" bestFit="1" customWidth="1"/>
    <col min="5" max="5" width="19.7109375" style="27" customWidth="1"/>
    <col min="6" max="6" width="27.7109375" style="27" customWidth="1"/>
    <col min="7" max="7" width="50.7109375" style="27" customWidth="1"/>
    <col min="8" max="8" width="38.28515625" style="27" customWidth="1"/>
    <col min="9" max="9" width="12.28515625" style="27" customWidth="1"/>
    <col min="10" max="10" width="11.5703125" style="27" customWidth="1"/>
    <col min="11" max="11" width="6.85546875" style="27" customWidth="1"/>
    <col min="12" max="13" width="7" style="27" customWidth="1"/>
    <col min="14" max="14" width="9.85546875" style="27" customWidth="1"/>
    <col min="15" max="15" width="8.42578125" style="27" customWidth="1"/>
    <col min="16" max="16" width="9.42578125" style="27" customWidth="1"/>
    <col min="17" max="17" width="10.28515625" style="27" customWidth="1"/>
    <col min="18" max="18" width="11.7109375" style="27" customWidth="1"/>
    <col min="19" max="20" width="10.5703125" style="27" customWidth="1"/>
    <col min="21" max="21" width="26.140625" style="27" customWidth="1"/>
    <col min="22" max="22" width="22" style="27" customWidth="1"/>
    <col min="23" max="23" width="45.140625" style="27" bestFit="1" customWidth="1"/>
    <col min="24" max="16384" width="11" style="27"/>
  </cols>
  <sheetData>
    <row r="1" spans="2:23" ht="17.25" customHeight="1" x14ac:dyDescent="0.5">
      <c r="B1" s="117"/>
      <c r="C1" s="118"/>
      <c r="D1" s="118"/>
      <c r="E1" s="118"/>
      <c r="G1" s="118"/>
      <c r="H1" s="118"/>
      <c r="I1" s="118"/>
      <c r="J1" s="118"/>
      <c r="K1" s="118"/>
      <c r="L1" s="118"/>
      <c r="M1" s="118"/>
      <c r="N1" s="118"/>
      <c r="O1" s="118"/>
      <c r="P1" s="118"/>
      <c r="Q1" s="118"/>
      <c r="R1" s="118"/>
      <c r="S1" s="119"/>
      <c r="T1" s="119"/>
      <c r="U1" s="119"/>
      <c r="V1" s="119"/>
    </row>
    <row r="2" spans="2:23" ht="17.25" customHeight="1" x14ac:dyDescent="0.5">
      <c r="B2" s="117"/>
      <c r="C2" s="118"/>
      <c r="D2" s="118"/>
      <c r="E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9"/>
      <c r="T2" s="119"/>
      <c r="U2" s="119"/>
      <c r="V2" s="119"/>
    </row>
    <row r="3" spans="2:23" ht="17.25" customHeight="1" x14ac:dyDescent="0.5">
      <c r="B3" s="117"/>
      <c r="C3" s="118"/>
      <c r="D3" s="118"/>
      <c r="E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9"/>
      <c r="T3" s="119"/>
      <c r="U3" s="119"/>
      <c r="V3" s="119"/>
    </row>
    <row r="4" spans="2:23" ht="17.25" customHeight="1" x14ac:dyDescent="0.5">
      <c r="B4" s="117"/>
      <c r="C4" s="118"/>
      <c r="D4" s="118"/>
      <c r="E4" s="118"/>
      <c r="G4" s="118"/>
      <c r="H4" s="118"/>
      <c r="I4" s="118"/>
      <c r="J4" s="118"/>
      <c r="K4" s="118"/>
      <c r="L4" s="118"/>
      <c r="M4" s="118"/>
      <c r="N4" s="118"/>
      <c r="O4" s="118"/>
      <c r="P4" s="118"/>
      <c r="Q4" s="118"/>
      <c r="R4" s="118"/>
      <c r="S4" s="119"/>
      <c r="T4" s="119"/>
      <c r="U4" s="119"/>
      <c r="V4" s="119"/>
    </row>
    <row r="5" spans="2:23" ht="17.25" customHeight="1" x14ac:dyDescent="0.5">
      <c r="B5" s="117"/>
      <c r="C5" s="118"/>
      <c r="D5" s="118"/>
      <c r="E5" s="118"/>
      <c r="G5" s="118"/>
      <c r="H5" s="118"/>
      <c r="I5" s="118"/>
      <c r="J5" s="118"/>
      <c r="K5" s="118"/>
      <c r="L5" s="118"/>
      <c r="M5" s="118"/>
      <c r="N5" s="118"/>
      <c r="O5" s="118"/>
      <c r="P5" s="118"/>
      <c r="Q5" s="118"/>
      <c r="R5" s="118"/>
      <c r="S5" s="119"/>
      <c r="T5" s="119"/>
      <c r="U5" s="119"/>
      <c r="V5" s="119"/>
    </row>
    <row r="6" spans="2:23" ht="17.25" customHeight="1" x14ac:dyDescent="0.5">
      <c r="B6" s="117"/>
      <c r="C6" s="118"/>
      <c r="D6" s="118"/>
      <c r="E6" s="118"/>
      <c r="G6" s="118"/>
      <c r="H6" s="118"/>
      <c r="I6" s="118"/>
      <c r="J6" s="118"/>
      <c r="K6" s="118"/>
      <c r="L6" s="118"/>
      <c r="M6" s="118"/>
      <c r="N6" s="118"/>
      <c r="O6" s="118"/>
      <c r="P6" s="118"/>
      <c r="Q6" s="118"/>
      <c r="R6" s="118"/>
      <c r="S6" s="119"/>
      <c r="T6" s="119"/>
      <c r="U6" s="119"/>
      <c r="V6" s="119"/>
    </row>
    <row r="7" spans="2:23" s="50" customFormat="1" ht="17.25" customHeight="1" x14ac:dyDescent="0.3">
      <c r="B7" s="12" t="s">
        <v>134</v>
      </c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373" t="str">
        <f>'Caratula Resumen'!E16</f>
        <v xml:space="preserve"> ZACATECAS </v>
      </c>
      <c r="V7" s="14"/>
    </row>
    <row r="8" spans="2:23" s="50" customFormat="1" ht="17.100000000000001" customHeight="1" x14ac:dyDescent="0.3">
      <c r="B8" s="547" t="str">
        <f>'Caratula Resumen'!E17</f>
        <v>Fondo de Aportaciones para la Educación Tecnológica y de Adultos/Colegio Nacional de Educación Profesional Técnica (FAETA/CONALEP)</v>
      </c>
      <c r="C8" s="519"/>
      <c r="D8" s="519"/>
      <c r="E8" s="519"/>
      <c r="F8" s="519"/>
      <c r="G8" s="519"/>
      <c r="H8" s="519"/>
      <c r="I8" s="519"/>
      <c r="J8" s="519"/>
      <c r="K8" s="519"/>
      <c r="L8" s="519"/>
      <c r="M8" s="519"/>
      <c r="N8" s="519"/>
      <c r="O8" s="519"/>
      <c r="P8" s="519"/>
      <c r="Q8" s="374"/>
      <c r="R8" s="16"/>
      <c r="S8" s="16"/>
      <c r="T8" s="313"/>
      <c r="U8" s="313" t="str">
        <f>+'A Y  II D3'!X8</f>
        <v>3er. Trimestre 2021</v>
      </c>
      <c r="V8" s="285"/>
    </row>
    <row r="9" spans="2:23" ht="17.25" customHeight="1" x14ac:dyDescent="0.25">
      <c r="B9" s="51"/>
      <c r="C9" s="52"/>
      <c r="D9" s="52"/>
      <c r="E9" s="52"/>
      <c r="F9" s="52"/>
      <c r="G9" s="52"/>
      <c r="H9" s="52"/>
      <c r="I9" s="52"/>
      <c r="J9" s="52"/>
      <c r="K9" s="52"/>
      <c r="L9" s="52"/>
      <c r="M9" s="52"/>
      <c r="N9" s="52"/>
      <c r="O9" s="52"/>
      <c r="P9" s="52"/>
      <c r="Q9" s="52"/>
      <c r="R9" s="52"/>
      <c r="S9" s="52"/>
      <c r="T9" s="52"/>
      <c r="U9" s="52"/>
      <c r="V9" s="104"/>
    </row>
    <row r="10" spans="2:23" ht="5.0999999999999996" hidden="1" customHeight="1" x14ac:dyDescent="0.35">
      <c r="B10" s="106"/>
      <c r="C10" s="105"/>
      <c r="D10" s="105"/>
      <c r="E10" s="105"/>
      <c r="F10" s="105"/>
      <c r="G10" s="105"/>
      <c r="H10" s="105"/>
      <c r="I10" s="105"/>
      <c r="J10" s="106"/>
    </row>
    <row r="11" spans="2:23" s="439" customFormat="1" ht="37.5" customHeight="1" x14ac:dyDescent="0.25">
      <c r="B11" s="548" t="s">
        <v>41</v>
      </c>
      <c r="C11" s="550" t="s">
        <v>135</v>
      </c>
      <c r="D11" s="550" t="s">
        <v>67</v>
      </c>
      <c r="E11" s="552" t="s">
        <v>89</v>
      </c>
      <c r="F11" s="554" t="s">
        <v>43</v>
      </c>
      <c r="G11" s="554" t="s">
        <v>44</v>
      </c>
      <c r="H11" s="556" t="s">
        <v>136</v>
      </c>
      <c r="I11" s="548" t="s">
        <v>137</v>
      </c>
      <c r="J11" s="558" t="s">
        <v>46</v>
      </c>
      <c r="K11" s="558"/>
      <c r="L11" s="558"/>
      <c r="M11" s="558"/>
      <c r="N11" s="558"/>
      <c r="O11" s="558"/>
      <c r="P11" s="558"/>
      <c r="Q11" s="548" t="s">
        <v>138</v>
      </c>
      <c r="R11" s="549" t="s">
        <v>139</v>
      </c>
      <c r="S11" s="548" t="s">
        <v>140</v>
      </c>
      <c r="T11" s="548"/>
      <c r="U11" s="548" t="s">
        <v>48</v>
      </c>
      <c r="V11" s="549" t="s">
        <v>49</v>
      </c>
    </row>
    <row r="12" spans="2:23" s="439" customFormat="1" ht="55.5" customHeight="1" x14ac:dyDescent="0.25">
      <c r="B12" s="548"/>
      <c r="C12" s="551"/>
      <c r="D12" s="551"/>
      <c r="E12" s="553"/>
      <c r="F12" s="555"/>
      <c r="G12" s="555"/>
      <c r="H12" s="557"/>
      <c r="I12" s="548"/>
      <c r="J12" s="494" t="s">
        <v>57</v>
      </c>
      <c r="K12" s="494" t="s">
        <v>58</v>
      </c>
      <c r="L12" s="494" t="s">
        <v>59</v>
      </c>
      <c r="M12" s="494" t="s">
        <v>60</v>
      </c>
      <c r="N12" s="494" t="s">
        <v>61</v>
      </c>
      <c r="O12" s="495" t="s">
        <v>62</v>
      </c>
      <c r="P12" s="494" t="s">
        <v>63</v>
      </c>
      <c r="Q12" s="548"/>
      <c r="R12" s="559"/>
      <c r="S12" s="495" t="s">
        <v>141</v>
      </c>
      <c r="T12" s="495" t="s">
        <v>142</v>
      </c>
      <c r="U12" s="548"/>
      <c r="V12" s="549"/>
    </row>
    <row r="13" spans="2:23" s="439" customFormat="1" ht="5.0999999999999996" customHeight="1" x14ac:dyDescent="0.25"/>
    <row r="14" spans="2:23" s="439" customFormat="1" ht="76.5" hidden="1" x14ac:dyDescent="0.25">
      <c r="B14" s="496" t="s">
        <v>41</v>
      </c>
      <c r="C14" s="496" t="s">
        <v>135</v>
      </c>
      <c r="D14" s="496" t="s">
        <v>67</v>
      </c>
      <c r="E14" s="497" t="s">
        <v>89</v>
      </c>
      <c r="F14" s="497" t="s">
        <v>43</v>
      </c>
      <c r="G14" s="497" t="s">
        <v>44</v>
      </c>
      <c r="H14" s="496" t="s">
        <v>136</v>
      </c>
      <c r="I14" s="496" t="s">
        <v>137</v>
      </c>
      <c r="J14" s="494" t="s">
        <v>57</v>
      </c>
      <c r="K14" s="494" t="s">
        <v>58</v>
      </c>
      <c r="L14" s="494" t="s">
        <v>59</v>
      </c>
      <c r="M14" s="494" t="s">
        <v>60</v>
      </c>
      <c r="N14" s="494" t="s">
        <v>61</v>
      </c>
      <c r="O14" s="494" t="s">
        <v>98</v>
      </c>
      <c r="P14" s="494" t="s">
        <v>99</v>
      </c>
      <c r="Q14" s="496" t="s">
        <v>138</v>
      </c>
      <c r="R14" s="496" t="s">
        <v>139</v>
      </c>
      <c r="S14" s="494" t="s">
        <v>143</v>
      </c>
      <c r="T14" s="494" t="s">
        <v>144</v>
      </c>
      <c r="U14" s="496" t="s">
        <v>48</v>
      </c>
      <c r="V14" s="496" t="s">
        <v>49</v>
      </c>
    </row>
    <row r="15" spans="2:23" s="439" customFormat="1" x14ac:dyDescent="0.25">
      <c r="B15" s="367" t="s">
        <v>357</v>
      </c>
      <c r="C15" s="367" t="s">
        <v>371</v>
      </c>
      <c r="D15" s="367" t="s">
        <v>372</v>
      </c>
      <c r="E15" s="630" t="s">
        <v>403</v>
      </c>
      <c r="F15" s="630" t="s">
        <v>404</v>
      </c>
      <c r="G15" s="368" t="s">
        <v>405</v>
      </c>
      <c r="H15" s="367" t="s">
        <v>904</v>
      </c>
      <c r="I15" s="367" t="s">
        <v>905</v>
      </c>
      <c r="J15" s="367" t="s">
        <v>362</v>
      </c>
      <c r="K15" s="367" t="s">
        <v>363</v>
      </c>
      <c r="L15" s="367" t="s">
        <v>364</v>
      </c>
      <c r="M15" s="367" t="s">
        <v>365</v>
      </c>
      <c r="N15" s="367" t="s">
        <v>906</v>
      </c>
      <c r="O15" s="367" t="s">
        <v>907</v>
      </c>
      <c r="P15" s="367" t="s">
        <v>908</v>
      </c>
      <c r="Q15" s="367" t="s">
        <v>909</v>
      </c>
      <c r="R15" s="367"/>
      <c r="S15" s="367" t="s">
        <v>910</v>
      </c>
      <c r="T15" s="367" t="s">
        <v>911</v>
      </c>
      <c r="U15" s="442">
        <v>41389.660000000003</v>
      </c>
      <c r="V15" s="367">
        <v>0</v>
      </c>
      <c r="W15" s="498"/>
    </row>
    <row r="16" spans="2:23" s="439" customFormat="1" x14ac:dyDescent="0.25">
      <c r="B16" s="367" t="s">
        <v>357</v>
      </c>
      <c r="C16" s="367" t="s">
        <v>371</v>
      </c>
      <c r="D16" s="367" t="s">
        <v>372</v>
      </c>
      <c r="E16" s="631" t="s">
        <v>408</v>
      </c>
      <c r="F16" s="631" t="s">
        <v>409</v>
      </c>
      <c r="G16" s="600" t="s">
        <v>410</v>
      </c>
      <c r="H16" s="370" t="s">
        <v>912</v>
      </c>
      <c r="I16" s="367" t="s">
        <v>905</v>
      </c>
      <c r="J16" s="367" t="s">
        <v>362</v>
      </c>
      <c r="K16" s="367" t="s">
        <v>363</v>
      </c>
      <c r="L16" s="371" t="s">
        <v>364</v>
      </c>
      <c r="M16" s="369" t="s">
        <v>365</v>
      </c>
      <c r="N16" s="369" t="s">
        <v>913</v>
      </c>
      <c r="O16" s="367" t="s">
        <v>907</v>
      </c>
      <c r="P16" s="369" t="s">
        <v>914</v>
      </c>
      <c r="Q16" s="370" t="s">
        <v>407</v>
      </c>
      <c r="R16" s="369"/>
      <c r="S16" s="367" t="s">
        <v>910</v>
      </c>
      <c r="T16" s="367" t="s">
        <v>911</v>
      </c>
      <c r="U16" s="442">
        <v>40461.83</v>
      </c>
      <c r="V16" s="372">
        <v>0</v>
      </c>
      <c r="W16" s="498"/>
    </row>
    <row r="17" spans="2:23" s="439" customFormat="1" x14ac:dyDescent="0.25">
      <c r="B17" s="601" t="s">
        <v>357</v>
      </c>
      <c r="C17" s="601" t="s">
        <v>371</v>
      </c>
      <c r="D17" s="601" t="s">
        <v>372</v>
      </c>
      <c r="E17" s="631" t="s">
        <v>411</v>
      </c>
      <c r="F17" s="631" t="s">
        <v>412</v>
      </c>
      <c r="G17" s="601" t="s">
        <v>413</v>
      </c>
      <c r="H17" s="602" t="s">
        <v>915</v>
      </c>
      <c r="I17" s="603" t="s">
        <v>905</v>
      </c>
      <c r="J17" s="604" t="s">
        <v>362</v>
      </c>
      <c r="K17" s="605" t="s">
        <v>363</v>
      </c>
      <c r="L17" s="443" t="s">
        <v>364</v>
      </c>
      <c r="M17" s="601" t="s">
        <v>365</v>
      </c>
      <c r="N17" s="601" t="s">
        <v>916</v>
      </c>
      <c r="O17" s="606" t="s">
        <v>907</v>
      </c>
      <c r="P17" s="601" t="s">
        <v>917</v>
      </c>
      <c r="Q17" s="602" t="s">
        <v>407</v>
      </c>
      <c r="R17" s="601"/>
      <c r="S17" s="444" t="s">
        <v>910</v>
      </c>
      <c r="T17" s="444" t="s">
        <v>911</v>
      </c>
      <c r="U17" s="445">
        <v>38365.75</v>
      </c>
      <c r="V17" s="607">
        <v>0</v>
      </c>
      <c r="W17" s="498"/>
    </row>
    <row r="18" spans="2:23" s="439" customFormat="1" x14ac:dyDescent="0.25">
      <c r="B18" s="601" t="s">
        <v>357</v>
      </c>
      <c r="C18" s="601" t="s">
        <v>371</v>
      </c>
      <c r="D18" s="601" t="s">
        <v>372</v>
      </c>
      <c r="E18" s="631" t="s">
        <v>414</v>
      </c>
      <c r="F18" s="631" t="s">
        <v>415</v>
      </c>
      <c r="G18" s="601" t="s">
        <v>416</v>
      </c>
      <c r="H18" s="602" t="s">
        <v>918</v>
      </c>
      <c r="I18" s="603" t="s">
        <v>905</v>
      </c>
      <c r="J18" s="604" t="s">
        <v>362</v>
      </c>
      <c r="K18" s="605" t="s">
        <v>363</v>
      </c>
      <c r="L18" s="443" t="s">
        <v>364</v>
      </c>
      <c r="M18" s="601" t="s">
        <v>365</v>
      </c>
      <c r="N18" s="601" t="s">
        <v>919</v>
      </c>
      <c r="O18" s="606" t="s">
        <v>907</v>
      </c>
      <c r="P18" s="601" t="s">
        <v>920</v>
      </c>
      <c r="Q18" s="602" t="s">
        <v>407</v>
      </c>
      <c r="R18" s="601"/>
      <c r="S18" s="444" t="s">
        <v>910</v>
      </c>
      <c r="T18" s="444" t="s">
        <v>911</v>
      </c>
      <c r="U18" s="445">
        <v>52838.080000000009</v>
      </c>
      <c r="V18" s="607">
        <v>3855.4200000000005</v>
      </c>
      <c r="W18" s="498"/>
    </row>
    <row r="19" spans="2:23" s="439" customFormat="1" x14ac:dyDescent="0.25">
      <c r="B19" s="601" t="s">
        <v>357</v>
      </c>
      <c r="C19" s="601" t="s">
        <v>371</v>
      </c>
      <c r="D19" s="601" t="s">
        <v>372</v>
      </c>
      <c r="E19" s="631" t="s">
        <v>417</v>
      </c>
      <c r="F19" s="631" t="s">
        <v>418</v>
      </c>
      <c r="G19" s="601" t="s">
        <v>419</v>
      </c>
      <c r="H19" s="602" t="s">
        <v>921</v>
      </c>
      <c r="I19" s="603" t="s">
        <v>905</v>
      </c>
      <c r="J19" s="604" t="s">
        <v>362</v>
      </c>
      <c r="K19" s="605" t="s">
        <v>363</v>
      </c>
      <c r="L19" s="443" t="s">
        <v>364</v>
      </c>
      <c r="M19" s="601" t="s">
        <v>365</v>
      </c>
      <c r="N19" s="601" t="s">
        <v>922</v>
      </c>
      <c r="O19" s="606" t="s">
        <v>907</v>
      </c>
      <c r="P19" s="601" t="s">
        <v>923</v>
      </c>
      <c r="Q19" s="602" t="s">
        <v>909</v>
      </c>
      <c r="R19" s="601"/>
      <c r="S19" s="444" t="s">
        <v>910</v>
      </c>
      <c r="T19" s="444" t="s">
        <v>911</v>
      </c>
      <c r="U19" s="445">
        <v>88465.56</v>
      </c>
      <c r="V19" s="607">
        <v>6000</v>
      </c>
      <c r="W19" s="498"/>
    </row>
    <row r="20" spans="2:23" s="439" customFormat="1" x14ac:dyDescent="0.25">
      <c r="B20" s="601" t="s">
        <v>357</v>
      </c>
      <c r="C20" s="601" t="s">
        <v>371</v>
      </c>
      <c r="D20" s="601" t="s">
        <v>372</v>
      </c>
      <c r="E20" s="631" t="s">
        <v>420</v>
      </c>
      <c r="F20" s="631" t="s">
        <v>421</v>
      </c>
      <c r="G20" s="601" t="s">
        <v>422</v>
      </c>
      <c r="H20" s="602" t="s">
        <v>924</v>
      </c>
      <c r="I20" s="603" t="s">
        <v>905</v>
      </c>
      <c r="J20" s="604" t="s">
        <v>362</v>
      </c>
      <c r="K20" s="605" t="s">
        <v>363</v>
      </c>
      <c r="L20" s="443" t="s">
        <v>364</v>
      </c>
      <c r="M20" s="601" t="s">
        <v>365</v>
      </c>
      <c r="N20" s="601" t="s">
        <v>925</v>
      </c>
      <c r="O20" s="606" t="s">
        <v>907</v>
      </c>
      <c r="P20" s="601" t="s">
        <v>926</v>
      </c>
      <c r="Q20" s="602" t="s">
        <v>909</v>
      </c>
      <c r="R20" s="601"/>
      <c r="S20" s="444" t="s">
        <v>910</v>
      </c>
      <c r="T20" s="444" t="s">
        <v>911</v>
      </c>
      <c r="U20" s="445">
        <v>93750.089999999982</v>
      </c>
      <c r="V20" s="607">
        <v>0</v>
      </c>
      <c r="W20" s="498"/>
    </row>
    <row r="21" spans="2:23" s="439" customFormat="1" x14ac:dyDescent="0.25">
      <c r="B21" s="601" t="s">
        <v>357</v>
      </c>
      <c r="C21" s="601" t="s">
        <v>371</v>
      </c>
      <c r="D21" s="601" t="s">
        <v>372</v>
      </c>
      <c r="E21" s="631" t="s">
        <v>423</v>
      </c>
      <c r="F21" s="631" t="s">
        <v>424</v>
      </c>
      <c r="G21" s="601" t="s">
        <v>425</v>
      </c>
      <c r="H21" s="602" t="s">
        <v>904</v>
      </c>
      <c r="I21" s="603" t="s">
        <v>905</v>
      </c>
      <c r="J21" s="604" t="s">
        <v>362</v>
      </c>
      <c r="K21" s="605" t="s">
        <v>363</v>
      </c>
      <c r="L21" s="443" t="s">
        <v>364</v>
      </c>
      <c r="M21" s="601" t="s">
        <v>365</v>
      </c>
      <c r="N21" s="601" t="s">
        <v>906</v>
      </c>
      <c r="O21" s="606" t="s">
        <v>907</v>
      </c>
      <c r="P21" s="601" t="s">
        <v>927</v>
      </c>
      <c r="Q21" s="602" t="s">
        <v>909</v>
      </c>
      <c r="R21" s="601"/>
      <c r="S21" s="444" t="s">
        <v>910</v>
      </c>
      <c r="T21" s="444" t="s">
        <v>911</v>
      </c>
      <c r="U21" s="445">
        <v>50272.570000000007</v>
      </c>
      <c r="V21" s="607">
        <v>0</v>
      </c>
      <c r="W21" s="498"/>
    </row>
    <row r="22" spans="2:23" s="439" customFormat="1" x14ac:dyDescent="0.25">
      <c r="B22" s="601" t="s">
        <v>357</v>
      </c>
      <c r="C22" s="601" t="s">
        <v>371</v>
      </c>
      <c r="D22" s="601" t="s">
        <v>372</v>
      </c>
      <c r="E22" s="631" t="s">
        <v>426</v>
      </c>
      <c r="F22" s="631" t="s">
        <v>427</v>
      </c>
      <c r="G22" s="601" t="s">
        <v>428</v>
      </c>
      <c r="H22" s="602" t="s">
        <v>921</v>
      </c>
      <c r="I22" s="603" t="s">
        <v>905</v>
      </c>
      <c r="J22" s="604" t="s">
        <v>362</v>
      </c>
      <c r="K22" s="605" t="s">
        <v>363</v>
      </c>
      <c r="L22" s="443" t="s">
        <v>364</v>
      </c>
      <c r="M22" s="601" t="s">
        <v>365</v>
      </c>
      <c r="N22" s="601" t="s">
        <v>922</v>
      </c>
      <c r="O22" s="606" t="s">
        <v>907</v>
      </c>
      <c r="P22" s="601" t="s">
        <v>928</v>
      </c>
      <c r="Q22" s="602" t="s">
        <v>909</v>
      </c>
      <c r="R22" s="601"/>
      <c r="S22" s="444" t="s">
        <v>910</v>
      </c>
      <c r="T22" s="444" t="s">
        <v>911</v>
      </c>
      <c r="U22" s="445">
        <v>73816.37999999999</v>
      </c>
      <c r="V22" s="607">
        <v>0</v>
      </c>
      <c r="W22" s="498"/>
    </row>
    <row r="23" spans="2:23" s="439" customFormat="1" x14ac:dyDescent="0.25">
      <c r="B23" s="601" t="s">
        <v>357</v>
      </c>
      <c r="C23" s="601" t="s">
        <v>371</v>
      </c>
      <c r="D23" s="601" t="s">
        <v>372</v>
      </c>
      <c r="E23" s="631" t="s">
        <v>429</v>
      </c>
      <c r="F23" s="631" t="s">
        <v>430</v>
      </c>
      <c r="G23" s="601" t="s">
        <v>431</v>
      </c>
      <c r="H23" s="602" t="s">
        <v>929</v>
      </c>
      <c r="I23" s="603" t="s">
        <v>905</v>
      </c>
      <c r="J23" s="604" t="s">
        <v>362</v>
      </c>
      <c r="K23" s="605" t="s">
        <v>363</v>
      </c>
      <c r="L23" s="443" t="s">
        <v>364</v>
      </c>
      <c r="M23" s="601" t="s">
        <v>365</v>
      </c>
      <c r="N23" s="601" t="s">
        <v>930</v>
      </c>
      <c r="O23" s="606" t="s">
        <v>907</v>
      </c>
      <c r="P23" s="601" t="s">
        <v>931</v>
      </c>
      <c r="Q23" s="602" t="s">
        <v>909</v>
      </c>
      <c r="R23" s="601"/>
      <c r="S23" s="444" t="s">
        <v>910</v>
      </c>
      <c r="T23" s="444" t="s">
        <v>911</v>
      </c>
      <c r="U23" s="445">
        <v>56722.960000000006</v>
      </c>
      <c r="V23" s="607">
        <v>0</v>
      </c>
      <c r="W23" s="498"/>
    </row>
    <row r="24" spans="2:23" s="439" customFormat="1" x14ac:dyDescent="0.25">
      <c r="B24" s="601" t="s">
        <v>357</v>
      </c>
      <c r="C24" s="601" t="s">
        <v>371</v>
      </c>
      <c r="D24" s="601" t="s">
        <v>372</v>
      </c>
      <c r="E24" s="631" t="s">
        <v>432</v>
      </c>
      <c r="F24" s="631" t="s">
        <v>433</v>
      </c>
      <c r="G24" s="601" t="s">
        <v>434</v>
      </c>
      <c r="H24" s="602" t="s">
        <v>921</v>
      </c>
      <c r="I24" s="603" t="s">
        <v>905</v>
      </c>
      <c r="J24" s="604" t="s">
        <v>362</v>
      </c>
      <c r="K24" s="605" t="s">
        <v>363</v>
      </c>
      <c r="L24" s="443" t="s">
        <v>364</v>
      </c>
      <c r="M24" s="601" t="s">
        <v>365</v>
      </c>
      <c r="N24" s="601" t="s">
        <v>922</v>
      </c>
      <c r="O24" s="606" t="s">
        <v>907</v>
      </c>
      <c r="P24" s="601" t="s">
        <v>932</v>
      </c>
      <c r="Q24" s="602" t="s">
        <v>909</v>
      </c>
      <c r="R24" s="601"/>
      <c r="S24" s="444" t="s">
        <v>910</v>
      </c>
      <c r="T24" s="444" t="s">
        <v>911</v>
      </c>
      <c r="U24" s="445">
        <v>81816.399999999994</v>
      </c>
      <c r="V24" s="607">
        <v>0</v>
      </c>
      <c r="W24" s="498"/>
    </row>
    <row r="25" spans="2:23" s="439" customFormat="1" x14ac:dyDescent="0.25">
      <c r="B25" s="601" t="s">
        <v>357</v>
      </c>
      <c r="C25" s="601" t="s">
        <v>371</v>
      </c>
      <c r="D25" s="601" t="s">
        <v>372</v>
      </c>
      <c r="E25" s="631" t="s">
        <v>435</v>
      </c>
      <c r="F25" s="631" t="s">
        <v>436</v>
      </c>
      <c r="G25" s="601" t="s">
        <v>437</v>
      </c>
      <c r="H25" s="602" t="s">
        <v>904</v>
      </c>
      <c r="I25" s="603" t="s">
        <v>905</v>
      </c>
      <c r="J25" s="604" t="s">
        <v>362</v>
      </c>
      <c r="K25" s="605" t="s">
        <v>363</v>
      </c>
      <c r="L25" s="443" t="s">
        <v>364</v>
      </c>
      <c r="M25" s="601" t="s">
        <v>365</v>
      </c>
      <c r="N25" s="601" t="s">
        <v>906</v>
      </c>
      <c r="O25" s="606" t="s">
        <v>907</v>
      </c>
      <c r="P25" s="601" t="s">
        <v>933</v>
      </c>
      <c r="Q25" s="602" t="s">
        <v>909</v>
      </c>
      <c r="R25" s="601"/>
      <c r="S25" s="444" t="s">
        <v>910</v>
      </c>
      <c r="T25" s="444" t="s">
        <v>911</v>
      </c>
      <c r="U25" s="445">
        <v>77443.91</v>
      </c>
      <c r="V25" s="607">
        <v>0</v>
      </c>
      <c r="W25" s="498"/>
    </row>
    <row r="26" spans="2:23" s="439" customFormat="1" x14ac:dyDescent="0.25">
      <c r="B26" s="601" t="s">
        <v>357</v>
      </c>
      <c r="C26" s="601" t="s">
        <v>371</v>
      </c>
      <c r="D26" s="601" t="s">
        <v>372</v>
      </c>
      <c r="E26" s="631" t="s">
        <v>438</v>
      </c>
      <c r="F26" s="631" t="s">
        <v>439</v>
      </c>
      <c r="G26" s="601" t="s">
        <v>440</v>
      </c>
      <c r="H26" s="602" t="s">
        <v>934</v>
      </c>
      <c r="I26" s="603" t="s">
        <v>905</v>
      </c>
      <c r="J26" s="604" t="s">
        <v>362</v>
      </c>
      <c r="K26" s="605" t="s">
        <v>363</v>
      </c>
      <c r="L26" s="443" t="s">
        <v>364</v>
      </c>
      <c r="M26" s="601" t="s">
        <v>365</v>
      </c>
      <c r="N26" s="601" t="s">
        <v>935</v>
      </c>
      <c r="O26" s="606" t="s">
        <v>907</v>
      </c>
      <c r="P26" s="601" t="s">
        <v>936</v>
      </c>
      <c r="Q26" s="602" t="s">
        <v>407</v>
      </c>
      <c r="R26" s="601"/>
      <c r="S26" s="444" t="s">
        <v>910</v>
      </c>
      <c r="T26" s="444" t="s">
        <v>911</v>
      </c>
      <c r="U26" s="445">
        <v>44657.210000000006</v>
      </c>
      <c r="V26" s="607">
        <v>4500</v>
      </c>
      <c r="W26" s="498"/>
    </row>
    <row r="27" spans="2:23" s="439" customFormat="1" x14ac:dyDescent="0.25">
      <c r="B27" s="601" t="s">
        <v>357</v>
      </c>
      <c r="C27" s="601" t="s">
        <v>371</v>
      </c>
      <c r="D27" s="601" t="s">
        <v>372</v>
      </c>
      <c r="E27" s="631" t="s">
        <v>441</v>
      </c>
      <c r="F27" s="631" t="s">
        <v>442</v>
      </c>
      <c r="G27" s="601" t="s">
        <v>443</v>
      </c>
      <c r="H27" s="602" t="s">
        <v>924</v>
      </c>
      <c r="I27" s="603" t="s">
        <v>905</v>
      </c>
      <c r="J27" s="604" t="s">
        <v>362</v>
      </c>
      <c r="K27" s="605" t="s">
        <v>363</v>
      </c>
      <c r="L27" s="443" t="s">
        <v>364</v>
      </c>
      <c r="M27" s="601" t="s">
        <v>365</v>
      </c>
      <c r="N27" s="601" t="s">
        <v>925</v>
      </c>
      <c r="O27" s="606" t="s">
        <v>907</v>
      </c>
      <c r="P27" s="601" t="s">
        <v>937</v>
      </c>
      <c r="Q27" s="602" t="s">
        <v>909</v>
      </c>
      <c r="R27" s="601"/>
      <c r="S27" s="444" t="s">
        <v>910</v>
      </c>
      <c r="T27" s="444" t="s">
        <v>911</v>
      </c>
      <c r="U27" s="445">
        <v>122107.87</v>
      </c>
      <c r="V27" s="607">
        <v>0</v>
      </c>
      <c r="W27" s="498"/>
    </row>
    <row r="28" spans="2:23" s="439" customFormat="1" x14ac:dyDescent="0.25">
      <c r="B28" s="601" t="s">
        <v>357</v>
      </c>
      <c r="C28" s="601" t="s">
        <v>371</v>
      </c>
      <c r="D28" s="601" t="s">
        <v>938</v>
      </c>
      <c r="E28" s="631" t="s">
        <v>444</v>
      </c>
      <c r="F28" s="631" t="s">
        <v>445</v>
      </c>
      <c r="G28" s="601" t="s">
        <v>446</v>
      </c>
      <c r="H28" s="602" t="s">
        <v>915</v>
      </c>
      <c r="I28" s="603" t="s">
        <v>905</v>
      </c>
      <c r="J28" s="604" t="s">
        <v>362</v>
      </c>
      <c r="K28" s="605" t="s">
        <v>363</v>
      </c>
      <c r="L28" s="443" t="s">
        <v>364</v>
      </c>
      <c r="M28" s="601" t="s">
        <v>365</v>
      </c>
      <c r="N28" s="601" t="s">
        <v>916</v>
      </c>
      <c r="O28" s="606" t="s">
        <v>907</v>
      </c>
      <c r="P28" s="601" t="s">
        <v>939</v>
      </c>
      <c r="Q28" s="602" t="s">
        <v>407</v>
      </c>
      <c r="R28" s="601"/>
      <c r="S28" s="444" t="s">
        <v>910</v>
      </c>
      <c r="T28" s="444" t="s">
        <v>911</v>
      </c>
      <c r="U28" s="445">
        <v>61746.31</v>
      </c>
      <c r="V28" s="607">
        <v>0</v>
      </c>
      <c r="W28" s="498"/>
    </row>
    <row r="29" spans="2:23" s="439" customFormat="1" x14ac:dyDescent="0.25">
      <c r="B29" s="601" t="s">
        <v>357</v>
      </c>
      <c r="C29" s="601" t="s">
        <v>371</v>
      </c>
      <c r="D29" s="601" t="s">
        <v>372</v>
      </c>
      <c r="E29" s="631" t="s">
        <v>447</v>
      </c>
      <c r="F29" s="631" t="s">
        <v>448</v>
      </c>
      <c r="G29" s="601" t="s">
        <v>449</v>
      </c>
      <c r="H29" s="602" t="s">
        <v>924</v>
      </c>
      <c r="I29" s="603" t="s">
        <v>905</v>
      </c>
      <c r="J29" s="604" t="s">
        <v>362</v>
      </c>
      <c r="K29" s="605" t="s">
        <v>363</v>
      </c>
      <c r="L29" s="443" t="s">
        <v>364</v>
      </c>
      <c r="M29" s="601" t="s">
        <v>365</v>
      </c>
      <c r="N29" s="601" t="s">
        <v>925</v>
      </c>
      <c r="O29" s="606" t="s">
        <v>907</v>
      </c>
      <c r="P29" s="601" t="s">
        <v>940</v>
      </c>
      <c r="Q29" s="602" t="s">
        <v>909</v>
      </c>
      <c r="R29" s="601"/>
      <c r="S29" s="444" t="s">
        <v>910</v>
      </c>
      <c r="T29" s="444" t="s">
        <v>911</v>
      </c>
      <c r="U29" s="445">
        <v>134425.93</v>
      </c>
      <c r="V29" s="607">
        <v>0</v>
      </c>
      <c r="W29" s="498"/>
    </row>
    <row r="30" spans="2:23" s="439" customFormat="1" x14ac:dyDescent="0.25">
      <c r="B30" s="601" t="s">
        <v>357</v>
      </c>
      <c r="C30" s="601" t="s">
        <v>371</v>
      </c>
      <c r="D30" s="601" t="s">
        <v>372</v>
      </c>
      <c r="E30" s="631" t="s">
        <v>450</v>
      </c>
      <c r="F30" s="631" t="s">
        <v>451</v>
      </c>
      <c r="G30" s="601" t="s">
        <v>452</v>
      </c>
      <c r="H30" s="602" t="s">
        <v>924</v>
      </c>
      <c r="I30" s="603" t="s">
        <v>905</v>
      </c>
      <c r="J30" s="604" t="s">
        <v>362</v>
      </c>
      <c r="K30" s="605" t="s">
        <v>363</v>
      </c>
      <c r="L30" s="443" t="s">
        <v>364</v>
      </c>
      <c r="M30" s="601" t="s">
        <v>365</v>
      </c>
      <c r="N30" s="601" t="s">
        <v>925</v>
      </c>
      <c r="O30" s="606" t="s">
        <v>907</v>
      </c>
      <c r="P30" s="601" t="s">
        <v>941</v>
      </c>
      <c r="Q30" s="602" t="s">
        <v>909</v>
      </c>
      <c r="R30" s="601"/>
      <c r="S30" s="444" t="s">
        <v>910</v>
      </c>
      <c r="T30" s="444" t="s">
        <v>911</v>
      </c>
      <c r="U30" s="445">
        <v>135900.9</v>
      </c>
      <c r="V30" s="607">
        <v>0</v>
      </c>
      <c r="W30" s="498"/>
    </row>
    <row r="31" spans="2:23" s="439" customFormat="1" x14ac:dyDescent="0.25">
      <c r="B31" s="601" t="s">
        <v>357</v>
      </c>
      <c r="C31" s="601" t="s">
        <v>401</v>
      </c>
      <c r="D31" s="601" t="s">
        <v>372</v>
      </c>
      <c r="E31" s="631" t="s">
        <v>453</v>
      </c>
      <c r="F31" s="631" t="s">
        <v>454</v>
      </c>
      <c r="G31" s="601" t="s">
        <v>455</v>
      </c>
      <c r="H31" s="602" t="s">
        <v>924</v>
      </c>
      <c r="I31" s="603" t="s">
        <v>905</v>
      </c>
      <c r="J31" s="604" t="s">
        <v>362</v>
      </c>
      <c r="K31" s="605" t="s">
        <v>363</v>
      </c>
      <c r="L31" s="443" t="s">
        <v>364</v>
      </c>
      <c r="M31" s="601" t="s">
        <v>365</v>
      </c>
      <c r="N31" s="601" t="s">
        <v>925</v>
      </c>
      <c r="O31" s="606" t="s">
        <v>907</v>
      </c>
      <c r="P31" s="601" t="s">
        <v>942</v>
      </c>
      <c r="Q31" s="602" t="s">
        <v>909</v>
      </c>
      <c r="R31" s="601"/>
      <c r="S31" s="444" t="s">
        <v>910</v>
      </c>
      <c r="T31" s="444" t="s">
        <v>911</v>
      </c>
      <c r="U31" s="445">
        <v>120348.12999999999</v>
      </c>
      <c r="V31" s="607">
        <v>0</v>
      </c>
      <c r="W31" s="498"/>
    </row>
    <row r="32" spans="2:23" s="439" customFormat="1" x14ac:dyDescent="0.25">
      <c r="B32" s="601" t="s">
        <v>357</v>
      </c>
      <c r="C32" s="601" t="s">
        <v>401</v>
      </c>
      <c r="D32" s="601" t="s">
        <v>372</v>
      </c>
      <c r="E32" s="631" t="s">
        <v>456</v>
      </c>
      <c r="F32" s="631" t="s">
        <v>457</v>
      </c>
      <c r="G32" s="601" t="s">
        <v>458</v>
      </c>
      <c r="H32" s="602" t="s">
        <v>921</v>
      </c>
      <c r="I32" s="603" t="s">
        <v>905</v>
      </c>
      <c r="J32" s="604" t="s">
        <v>362</v>
      </c>
      <c r="K32" s="605" t="s">
        <v>363</v>
      </c>
      <c r="L32" s="443" t="s">
        <v>364</v>
      </c>
      <c r="M32" s="601" t="s">
        <v>365</v>
      </c>
      <c r="N32" s="601" t="s">
        <v>922</v>
      </c>
      <c r="O32" s="606" t="s">
        <v>907</v>
      </c>
      <c r="P32" s="601" t="s">
        <v>943</v>
      </c>
      <c r="Q32" s="602" t="s">
        <v>909</v>
      </c>
      <c r="R32" s="601"/>
      <c r="S32" s="444" t="s">
        <v>910</v>
      </c>
      <c r="T32" s="444" t="s">
        <v>911</v>
      </c>
      <c r="U32" s="445">
        <v>69956.98</v>
      </c>
      <c r="V32" s="607">
        <v>0</v>
      </c>
      <c r="W32" s="498"/>
    </row>
    <row r="33" spans="2:23" s="439" customFormat="1" x14ac:dyDescent="0.25">
      <c r="B33" s="601" t="s">
        <v>357</v>
      </c>
      <c r="C33" s="601" t="s">
        <v>401</v>
      </c>
      <c r="D33" s="601" t="s">
        <v>372</v>
      </c>
      <c r="E33" s="631" t="s">
        <v>459</v>
      </c>
      <c r="F33" s="631" t="s">
        <v>460</v>
      </c>
      <c r="G33" s="601" t="s">
        <v>461</v>
      </c>
      <c r="H33" s="602" t="s">
        <v>912</v>
      </c>
      <c r="I33" s="603" t="s">
        <v>905</v>
      </c>
      <c r="J33" s="604" t="s">
        <v>362</v>
      </c>
      <c r="K33" s="605" t="s">
        <v>363</v>
      </c>
      <c r="L33" s="443" t="s">
        <v>364</v>
      </c>
      <c r="M33" s="601" t="s">
        <v>365</v>
      </c>
      <c r="N33" s="601" t="s">
        <v>913</v>
      </c>
      <c r="O33" s="606" t="s">
        <v>907</v>
      </c>
      <c r="P33" s="601" t="s">
        <v>944</v>
      </c>
      <c r="Q33" s="602" t="s">
        <v>407</v>
      </c>
      <c r="R33" s="601"/>
      <c r="S33" s="444" t="s">
        <v>910</v>
      </c>
      <c r="T33" s="444" t="s">
        <v>911</v>
      </c>
      <c r="U33" s="445">
        <v>50919.69</v>
      </c>
      <c r="V33" s="607">
        <v>0</v>
      </c>
      <c r="W33" s="498"/>
    </row>
    <row r="34" spans="2:23" s="439" customFormat="1" x14ac:dyDescent="0.25">
      <c r="B34" s="601" t="s">
        <v>357</v>
      </c>
      <c r="C34" s="601" t="s">
        <v>401</v>
      </c>
      <c r="D34" s="601" t="s">
        <v>372</v>
      </c>
      <c r="E34" s="631" t="s">
        <v>462</v>
      </c>
      <c r="F34" s="631" t="s">
        <v>463</v>
      </c>
      <c r="G34" s="601" t="s">
        <v>464</v>
      </c>
      <c r="H34" s="602" t="s">
        <v>924</v>
      </c>
      <c r="I34" s="603" t="s">
        <v>905</v>
      </c>
      <c r="J34" s="604" t="s">
        <v>362</v>
      </c>
      <c r="K34" s="605" t="s">
        <v>363</v>
      </c>
      <c r="L34" s="443" t="s">
        <v>364</v>
      </c>
      <c r="M34" s="601" t="s">
        <v>365</v>
      </c>
      <c r="N34" s="601" t="s">
        <v>945</v>
      </c>
      <c r="O34" s="606" t="s">
        <v>907</v>
      </c>
      <c r="P34" s="601" t="s">
        <v>946</v>
      </c>
      <c r="Q34" s="602" t="s">
        <v>909</v>
      </c>
      <c r="R34" s="601"/>
      <c r="S34" s="444" t="s">
        <v>910</v>
      </c>
      <c r="T34" s="444" t="s">
        <v>911</v>
      </c>
      <c r="U34" s="445">
        <v>55970.1</v>
      </c>
      <c r="V34" s="607">
        <v>0</v>
      </c>
      <c r="W34" s="498"/>
    </row>
    <row r="35" spans="2:23" s="439" customFormat="1" x14ac:dyDescent="0.25">
      <c r="B35" s="601" t="s">
        <v>357</v>
      </c>
      <c r="C35" s="601" t="s">
        <v>401</v>
      </c>
      <c r="D35" s="601" t="s">
        <v>372</v>
      </c>
      <c r="E35" s="631" t="s">
        <v>465</v>
      </c>
      <c r="F35" s="631" t="s">
        <v>466</v>
      </c>
      <c r="G35" s="601" t="s">
        <v>467</v>
      </c>
      <c r="H35" s="602" t="s">
        <v>934</v>
      </c>
      <c r="I35" s="603" t="s">
        <v>905</v>
      </c>
      <c r="J35" s="604" t="s">
        <v>362</v>
      </c>
      <c r="K35" s="605" t="s">
        <v>363</v>
      </c>
      <c r="L35" s="443" t="s">
        <v>364</v>
      </c>
      <c r="M35" s="601" t="s">
        <v>365</v>
      </c>
      <c r="N35" s="601" t="s">
        <v>935</v>
      </c>
      <c r="O35" s="606" t="s">
        <v>907</v>
      </c>
      <c r="P35" s="601" t="s">
        <v>947</v>
      </c>
      <c r="Q35" s="602" t="s">
        <v>407</v>
      </c>
      <c r="R35" s="601"/>
      <c r="S35" s="444" t="s">
        <v>910</v>
      </c>
      <c r="T35" s="444" t="s">
        <v>911</v>
      </c>
      <c r="U35" s="445">
        <v>51670.97</v>
      </c>
      <c r="V35" s="607">
        <v>0</v>
      </c>
      <c r="W35" s="498"/>
    </row>
    <row r="36" spans="2:23" s="439" customFormat="1" x14ac:dyDescent="0.25">
      <c r="B36" s="601" t="s">
        <v>357</v>
      </c>
      <c r="C36" s="601" t="s">
        <v>401</v>
      </c>
      <c r="D36" s="601" t="s">
        <v>372</v>
      </c>
      <c r="E36" s="631" t="s">
        <v>468</v>
      </c>
      <c r="F36" s="631" t="s">
        <v>469</v>
      </c>
      <c r="G36" s="601" t="s">
        <v>470</v>
      </c>
      <c r="H36" s="602" t="s">
        <v>918</v>
      </c>
      <c r="I36" s="603" t="s">
        <v>905</v>
      </c>
      <c r="J36" s="604" t="s">
        <v>362</v>
      </c>
      <c r="K36" s="605" t="s">
        <v>363</v>
      </c>
      <c r="L36" s="443" t="s">
        <v>364</v>
      </c>
      <c r="M36" s="601" t="s">
        <v>365</v>
      </c>
      <c r="N36" s="601" t="s">
        <v>948</v>
      </c>
      <c r="O36" s="606" t="s">
        <v>907</v>
      </c>
      <c r="P36" s="601" t="s">
        <v>949</v>
      </c>
      <c r="Q36" s="602" t="s">
        <v>407</v>
      </c>
      <c r="R36" s="601"/>
      <c r="S36" s="444" t="s">
        <v>910</v>
      </c>
      <c r="T36" s="444" t="s">
        <v>911</v>
      </c>
      <c r="U36" s="445">
        <v>56722.960000000006</v>
      </c>
      <c r="V36" s="607">
        <v>0</v>
      </c>
      <c r="W36" s="498"/>
    </row>
    <row r="37" spans="2:23" s="439" customFormat="1" x14ac:dyDescent="0.25">
      <c r="B37" s="601" t="s">
        <v>357</v>
      </c>
      <c r="C37" s="601" t="s">
        <v>401</v>
      </c>
      <c r="D37" s="601" t="s">
        <v>372</v>
      </c>
      <c r="E37" s="631" t="s">
        <v>471</v>
      </c>
      <c r="F37" s="631" t="s">
        <v>472</v>
      </c>
      <c r="G37" s="601" t="s">
        <v>473</v>
      </c>
      <c r="H37" s="602" t="s">
        <v>924</v>
      </c>
      <c r="I37" s="603" t="s">
        <v>905</v>
      </c>
      <c r="J37" s="604" t="s">
        <v>362</v>
      </c>
      <c r="K37" s="605" t="s">
        <v>363</v>
      </c>
      <c r="L37" s="443" t="s">
        <v>364</v>
      </c>
      <c r="M37" s="601" t="s">
        <v>365</v>
      </c>
      <c r="N37" s="601" t="s">
        <v>925</v>
      </c>
      <c r="O37" s="606" t="s">
        <v>907</v>
      </c>
      <c r="P37" s="601" t="s">
        <v>950</v>
      </c>
      <c r="Q37" s="602" t="s">
        <v>909</v>
      </c>
      <c r="R37" s="601"/>
      <c r="S37" s="444" t="s">
        <v>910</v>
      </c>
      <c r="T37" s="444" t="s">
        <v>911</v>
      </c>
      <c r="U37" s="445">
        <v>126298.88999999998</v>
      </c>
      <c r="V37" s="607">
        <v>0</v>
      </c>
      <c r="W37" s="498"/>
    </row>
    <row r="38" spans="2:23" s="439" customFormat="1" x14ac:dyDescent="0.25">
      <c r="B38" s="601" t="s">
        <v>357</v>
      </c>
      <c r="C38" s="601" t="s">
        <v>401</v>
      </c>
      <c r="D38" s="601" t="s">
        <v>372</v>
      </c>
      <c r="E38" s="631" t="s">
        <v>474</v>
      </c>
      <c r="F38" s="631" t="s">
        <v>475</v>
      </c>
      <c r="G38" s="601" t="s">
        <v>476</v>
      </c>
      <c r="H38" s="602" t="s">
        <v>921</v>
      </c>
      <c r="I38" s="603" t="s">
        <v>905</v>
      </c>
      <c r="J38" s="604" t="s">
        <v>362</v>
      </c>
      <c r="K38" s="605" t="s">
        <v>363</v>
      </c>
      <c r="L38" s="443" t="s">
        <v>364</v>
      </c>
      <c r="M38" s="601" t="s">
        <v>365</v>
      </c>
      <c r="N38" s="601" t="s">
        <v>922</v>
      </c>
      <c r="O38" s="606" t="s">
        <v>907</v>
      </c>
      <c r="P38" s="601" t="s">
        <v>951</v>
      </c>
      <c r="Q38" s="602" t="s">
        <v>909</v>
      </c>
      <c r="R38" s="601"/>
      <c r="S38" s="444" t="s">
        <v>910</v>
      </c>
      <c r="T38" s="444" t="s">
        <v>911</v>
      </c>
      <c r="U38" s="445">
        <v>75762.64</v>
      </c>
      <c r="V38" s="607">
        <v>0</v>
      </c>
      <c r="W38" s="498"/>
    </row>
    <row r="39" spans="2:23" s="439" customFormat="1" x14ac:dyDescent="0.25">
      <c r="B39" s="601" t="s">
        <v>357</v>
      </c>
      <c r="C39" s="601" t="s">
        <v>401</v>
      </c>
      <c r="D39" s="601" t="s">
        <v>372</v>
      </c>
      <c r="E39" s="631" t="s">
        <v>477</v>
      </c>
      <c r="F39" s="631" t="s">
        <v>478</v>
      </c>
      <c r="G39" s="601" t="s">
        <v>479</v>
      </c>
      <c r="H39" s="602" t="s">
        <v>904</v>
      </c>
      <c r="I39" s="603" t="s">
        <v>905</v>
      </c>
      <c r="J39" s="604" t="s">
        <v>362</v>
      </c>
      <c r="K39" s="605" t="s">
        <v>363</v>
      </c>
      <c r="L39" s="443" t="s">
        <v>364</v>
      </c>
      <c r="M39" s="601" t="s">
        <v>365</v>
      </c>
      <c r="N39" s="601" t="s">
        <v>952</v>
      </c>
      <c r="O39" s="606" t="s">
        <v>907</v>
      </c>
      <c r="P39" s="601" t="s">
        <v>953</v>
      </c>
      <c r="Q39" s="602" t="s">
        <v>909</v>
      </c>
      <c r="R39" s="601"/>
      <c r="S39" s="444" t="s">
        <v>910</v>
      </c>
      <c r="T39" s="444" t="s">
        <v>911</v>
      </c>
      <c r="U39" s="445">
        <v>69827.13</v>
      </c>
      <c r="V39" s="607">
        <v>0</v>
      </c>
      <c r="W39" s="498"/>
    </row>
    <row r="40" spans="2:23" s="439" customFormat="1" x14ac:dyDescent="0.25">
      <c r="B40" s="601" t="s">
        <v>357</v>
      </c>
      <c r="C40" s="601" t="s">
        <v>401</v>
      </c>
      <c r="D40" s="601" t="s">
        <v>372</v>
      </c>
      <c r="E40" s="631" t="s">
        <v>480</v>
      </c>
      <c r="F40" s="631" t="s">
        <v>481</v>
      </c>
      <c r="G40" s="601" t="s">
        <v>482</v>
      </c>
      <c r="H40" s="602" t="s">
        <v>921</v>
      </c>
      <c r="I40" s="603" t="s">
        <v>905</v>
      </c>
      <c r="J40" s="604" t="s">
        <v>362</v>
      </c>
      <c r="K40" s="605" t="s">
        <v>363</v>
      </c>
      <c r="L40" s="443" t="s">
        <v>364</v>
      </c>
      <c r="M40" s="601" t="s">
        <v>365</v>
      </c>
      <c r="N40" s="601" t="s">
        <v>922</v>
      </c>
      <c r="O40" s="606" t="s">
        <v>907</v>
      </c>
      <c r="P40" s="601" t="s">
        <v>954</v>
      </c>
      <c r="Q40" s="602" t="s">
        <v>909</v>
      </c>
      <c r="R40" s="601"/>
      <c r="S40" s="444" t="s">
        <v>910</v>
      </c>
      <c r="T40" s="444" t="s">
        <v>911</v>
      </c>
      <c r="U40" s="445">
        <v>82957.66</v>
      </c>
      <c r="V40" s="607">
        <v>0</v>
      </c>
      <c r="W40" s="498"/>
    </row>
    <row r="41" spans="2:23" s="439" customFormat="1" x14ac:dyDescent="0.25">
      <c r="B41" s="601" t="s">
        <v>357</v>
      </c>
      <c r="C41" s="601" t="s">
        <v>401</v>
      </c>
      <c r="D41" s="601" t="s">
        <v>372</v>
      </c>
      <c r="E41" s="631" t="s">
        <v>483</v>
      </c>
      <c r="F41" s="631" t="s">
        <v>484</v>
      </c>
      <c r="G41" s="601" t="s">
        <v>485</v>
      </c>
      <c r="H41" s="602" t="s">
        <v>924</v>
      </c>
      <c r="I41" s="603" t="s">
        <v>905</v>
      </c>
      <c r="J41" s="604" t="s">
        <v>362</v>
      </c>
      <c r="K41" s="605" t="s">
        <v>363</v>
      </c>
      <c r="L41" s="443" t="s">
        <v>364</v>
      </c>
      <c r="M41" s="601" t="s">
        <v>365</v>
      </c>
      <c r="N41" s="601" t="s">
        <v>925</v>
      </c>
      <c r="O41" s="606" t="s">
        <v>907</v>
      </c>
      <c r="P41" s="601" t="s">
        <v>955</v>
      </c>
      <c r="Q41" s="602" t="s">
        <v>909</v>
      </c>
      <c r="R41" s="601"/>
      <c r="S41" s="444" t="s">
        <v>910</v>
      </c>
      <c r="T41" s="444" t="s">
        <v>911</v>
      </c>
      <c r="U41" s="445">
        <v>130817.38999999997</v>
      </c>
      <c r="V41" s="607">
        <v>0</v>
      </c>
      <c r="W41" s="498"/>
    </row>
    <row r="42" spans="2:23" s="439" customFormat="1" x14ac:dyDescent="0.25">
      <c r="B42" s="601" t="s">
        <v>357</v>
      </c>
      <c r="C42" s="601" t="s">
        <v>401</v>
      </c>
      <c r="D42" s="601" t="s">
        <v>372</v>
      </c>
      <c r="E42" s="631" t="s">
        <v>486</v>
      </c>
      <c r="F42" s="631" t="s">
        <v>487</v>
      </c>
      <c r="G42" s="601" t="s">
        <v>488</v>
      </c>
      <c r="H42" s="602" t="s">
        <v>921</v>
      </c>
      <c r="I42" s="603" t="s">
        <v>905</v>
      </c>
      <c r="J42" s="604" t="s">
        <v>362</v>
      </c>
      <c r="K42" s="605" t="s">
        <v>363</v>
      </c>
      <c r="L42" s="443" t="s">
        <v>364</v>
      </c>
      <c r="M42" s="601" t="s">
        <v>365</v>
      </c>
      <c r="N42" s="601" t="s">
        <v>922</v>
      </c>
      <c r="O42" s="606" t="s">
        <v>907</v>
      </c>
      <c r="P42" s="601" t="s">
        <v>956</v>
      </c>
      <c r="Q42" s="602" t="s">
        <v>909</v>
      </c>
      <c r="R42" s="601"/>
      <c r="S42" s="444" t="s">
        <v>910</v>
      </c>
      <c r="T42" s="444" t="s">
        <v>911</v>
      </c>
      <c r="U42" s="445">
        <v>88245.01999999999</v>
      </c>
      <c r="V42" s="607">
        <v>0</v>
      </c>
      <c r="W42" s="498"/>
    </row>
    <row r="43" spans="2:23" s="439" customFormat="1" x14ac:dyDescent="0.25">
      <c r="B43" s="601" t="s">
        <v>357</v>
      </c>
      <c r="C43" s="601" t="s">
        <v>371</v>
      </c>
      <c r="D43" s="601" t="s">
        <v>372</v>
      </c>
      <c r="E43" s="631" t="s">
        <v>489</v>
      </c>
      <c r="F43" s="631" t="s">
        <v>490</v>
      </c>
      <c r="G43" s="601" t="s">
        <v>491</v>
      </c>
      <c r="H43" s="602" t="s">
        <v>924</v>
      </c>
      <c r="I43" s="603" t="s">
        <v>905</v>
      </c>
      <c r="J43" s="604" t="s">
        <v>362</v>
      </c>
      <c r="K43" s="605" t="s">
        <v>363</v>
      </c>
      <c r="L43" s="443" t="s">
        <v>364</v>
      </c>
      <c r="M43" s="601" t="s">
        <v>365</v>
      </c>
      <c r="N43" s="601" t="s">
        <v>925</v>
      </c>
      <c r="O43" s="606" t="s">
        <v>907</v>
      </c>
      <c r="P43" s="601" t="s">
        <v>957</v>
      </c>
      <c r="Q43" s="602" t="s">
        <v>909</v>
      </c>
      <c r="R43" s="601"/>
      <c r="S43" s="444" t="s">
        <v>910</v>
      </c>
      <c r="T43" s="444" t="s">
        <v>911</v>
      </c>
      <c r="U43" s="445">
        <v>106635.87</v>
      </c>
      <c r="V43" s="607">
        <v>0</v>
      </c>
      <c r="W43" s="498"/>
    </row>
    <row r="44" spans="2:23" s="439" customFormat="1" x14ac:dyDescent="0.25">
      <c r="B44" s="601" t="s">
        <v>357</v>
      </c>
      <c r="C44" s="601" t="s">
        <v>401</v>
      </c>
      <c r="D44" s="601" t="s">
        <v>372</v>
      </c>
      <c r="E44" s="631" t="s">
        <v>492</v>
      </c>
      <c r="F44" s="631" t="s">
        <v>493</v>
      </c>
      <c r="G44" s="601" t="s">
        <v>494</v>
      </c>
      <c r="H44" s="602" t="s">
        <v>904</v>
      </c>
      <c r="I44" s="603" t="s">
        <v>905</v>
      </c>
      <c r="J44" s="604" t="s">
        <v>362</v>
      </c>
      <c r="K44" s="605" t="s">
        <v>363</v>
      </c>
      <c r="L44" s="443" t="s">
        <v>364</v>
      </c>
      <c r="M44" s="601" t="s">
        <v>365</v>
      </c>
      <c r="N44" s="601" t="s">
        <v>906</v>
      </c>
      <c r="O44" s="606" t="s">
        <v>907</v>
      </c>
      <c r="P44" s="601" t="s">
        <v>958</v>
      </c>
      <c r="Q44" s="602" t="s">
        <v>909</v>
      </c>
      <c r="R44" s="601"/>
      <c r="S44" s="444" t="s">
        <v>910</v>
      </c>
      <c r="T44" s="444" t="s">
        <v>911</v>
      </c>
      <c r="U44" s="445">
        <v>39457.15</v>
      </c>
      <c r="V44" s="607">
        <v>0</v>
      </c>
      <c r="W44" s="498"/>
    </row>
    <row r="45" spans="2:23" s="439" customFormat="1" x14ac:dyDescent="0.25">
      <c r="B45" s="601" t="s">
        <v>357</v>
      </c>
      <c r="C45" s="601" t="s">
        <v>401</v>
      </c>
      <c r="D45" s="601" t="s">
        <v>372</v>
      </c>
      <c r="E45" s="631" t="s">
        <v>495</v>
      </c>
      <c r="F45" s="631" t="s">
        <v>496</v>
      </c>
      <c r="G45" s="601" t="s">
        <v>497</v>
      </c>
      <c r="H45" s="602" t="s">
        <v>915</v>
      </c>
      <c r="I45" s="603" t="s">
        <v>905</v>
      </c>
      <c r="J45" s="604" t="s">
        <v>362</v>
      </c>
      <c r="K45" s="605" t="s">
        <v>363</v>
      </c>
      <c r="L45" s="443" t="s">
        <v>364</v>
      </c>
      <c r="M45" s="601" t="s">
        <v>365</v>
      </c>
      <c r="N45" s="601" t="s">
        <v>916</v>
      </c>
      <c r="O45" s="606" t="s">
        <v>907</v>
      </c>
      <c r="P45" s="601" t="s">
        <v>959</v>
      </c>
      <c r="Q45" s="602" t="s">
        <v>407</v>
      </c>
      <c r="R45" s="601"/>
      <c r="S45" s="444" t="s">
        <v>910</v>
      </c>
      <c r="T45" s="444" t="s">
        <v>911</v>
      </c>
      <c r="U45" s="445">
        <v>38326.810000000005</v>
      </c>
      <c r="V45" s="607">
        <v>0</v>
      </c>
      <c r="W45" s="498"/>
    </row>
    <row r="46" spans="2:23" s="439" customFormat="1" x14ac:dyDescent="0.25">
      <c r="B46" s="601" t="s">
        <v>357</v>
      </c>
      <c r="C46" s="601" t="s">
        <v>371</v>
      </c>
      <c r="D46" s="601" t="s">
        <v>372</v>
      </c>
      <c r="E46" s="631" t="s">
        <v>358</v>
      </c>
      <c r="F46" s="631" t="s">
        <v>359</v>
      </c>
      <c r="G46" s="601" t="s">
        <v>360</v>
      </c>
      <c r="H46" s="602" t="s">
        <v>918</v>
      </c>
      <c r="I46" s="603" t="s">
        <v>905</v>
      </c>
      <c r="J46" s="604" t="s">
        <v>362</v>
      </c>
      <c r="K46" s="605" t="s">
        <v>363</v>
      </c>
      <c r="L46" s="443" t="s">
        <v>364</v>
      </c>
      <c r="M46" s="601" t="s">
        <v>365</v>
      </c>
      <c r="N46" s="601" t="s">
        <v>366</v>
      </c>
      <c r="O46" s="606" t="s">
        <v>907</v>
      </c>
      <c r="P46" s="601" t="s">
        <v>368</v>
      </c>
      <c r="Q46" s="602" t="s">
        <v>407</v>
      </c>
      <c r="R46" s="601"/>
      <c r="S46" s="444" t="s">
        <v>910</v>
      </c>
      <c r="T46" s="444" t="s">
        <v>911</v>
      </c>
      <c r="U46" s="445">
        <v>42477.66</v>
      </c>
      <c r="V46" s="607">
        <v>0</v>
      </c>
      <c r="W46" s="498"/>
    </row>
    <row r="47" spans="2:23" s="439" customFormat="1" x14ac:dyDescent="0.25">
      <c r="B47" s="601" t="s">
        <v>357</v>
      </c>
      <c r="C47" s="601" t="s">
        <v>371</v>
      </c>
      <c r="D47" s="601" t="s">
        <v>938</v>
      </c>
      <c r="E47" s="631" t="s">
        <v>498</v>
      </c>
      <c r="F47" s="631" t="s">
        <v>499</v>
      </c>
      <c r="G47" s="601" t="s">
        <v>500</v>
      </c>
      <c r="H47" s="602" t="s">
        <v>960</v>
      </c>
      <c r="I47" s="603" t="s">
        <v>961</v>
      </c>
      <c r="J47" s="604" t="s">
        <v>362</v>
      </c>
      <c r="K47" s="605" t="s">
        <v>363</v>
      </c>
      <c r="L47" s="443" t="s">
        <v>364</v>
      </c>
      <c r="M47" s="601" t="s">
        <v>365</v>
      </c>
      <c r="N47" s="601" t="s">
        <v>382</v>
      </c>
      <c r="O47" s="606" t="s">
        <v>961</v>
      </c>
      <c r="P47" s="601" t="s">
        <v>962</v>
      </c>
      <c r="Q47" s="602" t="s">
        <v>963</v>
      </c>
      <c r="R47" s="601"/>
      <c r="S47" s="444" t="s">
        <v>910</v>
      </c>
      <c r="T47" s="444" t="s">
        <v>911</v>
      </c>
      <c r="U47" s="445">
        <v>50891.030000000006</v>
      </c>
      <c r="V47" s="607">
        <v>16869.37</v>
      </c>
      <c r="W47" s="498"/>
    </row>
    <row r="48" spans="2:23" s="439" customFormat="1" x14ac:dyDescent="0.25">
      <c r="B48" s="601" t="s">
        <v>357</v>
      </c>
      <c r="C48" s="601" t="s">
        <v>371</v>
      </c>
      <c r="D48" s="601" t="s">
        <v>938</v>
      </c>
      <c r="E48" s="631" t="s">
        <v>501</v>
      </c>
      <c r="F48" s="631" t="s">
        <v>502</v>
      </c>
      <c r="G48" s="601" t="s">
        <v>503</v>
      </c>
      <c r="H48" s="602" t="s">
        <v>960</v>
      </c>
      <c r="I48" s="603" t="s">
        <v>961</v>
      </c>
      <c r="J48" s="604" t="s">
        <v>362</v>
      </c>
      <c r="K48" s="605" t="s">
        <v>363</v>
      </c>
      <c r="L48" s="443" t="s">
        <v>364</v>
      </c>
      <c r="M48" s="601" t="s">
        <v>365</v>
      </c>
      <c r="N48" s="601" t="s">
        <v>397</v>
      </c>
      <c r="O48" s="606" t="s">
        <v>961</v>
      </c>
      <c r="P48" s="601" t="s">
        <v>964</v>
      </c>
      <c r="Q48" s="602" t="s">
        <v>963</v>
      </c>
      <c r="R48" s="601"/>
      <c r="S48" s="444" t="s">
        <v>910</v>
      </c>
      <c r="T48" s="444" t="s">
        <v>911</v>
      </c>
      <c r="U48" s="445">
        <v>45476.770000000004</v>
      </c>
      <c r="V48" s="607">
        <v>15347.609999999999</v>
      </c>
      <c r="W48" s="498"/>
    </row>
    <row r="49" spans="2:23" s="439" customFormat="1" x14ac:dyDescent="0.25">
      <c r="B49" s="601" t="s">
        <v>357</v>
      </c>
      <c r="C49" s="601" t="s">
        <v>371</v>
      </c>
      <c r="D49" s="601" t="s">
        <v>938</v>
      </c>
      <c r="E49" s="631" t="s">
        <v>504</v>
      </c>
      <c r="F49" s="631" t="s">
        <v>505</v>
      </c>
      <c r="G49" s="601" t="s">
        <v>506</v>
      </c>
      <c r="H49" s="602" t="s">
        <v>960</v>
      </c>
      <c r="I49" s="603" t="s">
        <v>961</v>
      </c>
      <c r="J49" s="604" t="s">
        <v>362</v>
      </c>
      <c r="K49" s="605" t="s">
        <v>363</v>
      </c>
      <c r="L49" s="443" t="s">
        <v>364</v>
      </c>
      <c r="M49" s="601" t="s">
        <v>365</v>
      </c>
      <c r="N49" s="601" t="s">
        <v>382</v>
      </c>
      <c r="O49" s="606" t="s">
        <v>961</v>
      </c>
      <c r="P49" s="601" t="s">
        <v>965</v>
      </c>
      <c r="Q49" s="602" t="s">
        <v>963</v>
      </c>
      <c r="R49" s="601"/>
      <c r="S49" s="444" t="s">
        <v>910</v>
      </c>
      <c r="T49" s="444" t="s">
        <v>911</v>
      </c>
      <c r="U49" s="445">
        <v>59131.049999999996</v>
      </c>
      <c r="V49" s="607">
        <v>14569.82</v>
      </c>
      <c r="W49" s="498"/>
    </row>
    <row r="50" spans="2:23" s="439" customFormat="1" x14ac:dyDescent="0.25">
      <c r="B50" s="601" t="s">
        <v>357</v>
      </c>
      <c r="C50" s="601" t="s">
        <v>371</v>
      </c>
      <c r="D50" s="601" t="s">
        <v>372</v>
      </c>
      <c r="E50" s="631" t="s">
        <v>507</v>
      </c>
      <c r="F50" s="631" t="s">
        <v>508</v>
      </c>
      <c r="G50" s="601" t="s">
        <v>509</v>
      </c>
      <c r="H50" s="602" t="s">
        <v>960</v>
      </c>
      <c r="I50" s="603" t="s">
        <v>961</v>
      </c>
      <c r="J50" s="604" t="s">
        <v>362</v>
      </c>
      <c r="K50" s="605" t="s">
        <v>363</v>
      </c>
      <c r="L50" s="443" t="s">
        <v>364</v>
      </c>
      <c r="M50" s="601" t="s">
        <v>365</v>
      </c>
      <c r="N50" s="601" t="s">
        <v>397</v>
      </c>
      <c r="O50" s="606" t="s">
        <v>961</v>
      </c>
      <c r="P50" s="601" t="s">
        <v>966</v>
      </c>
      <c r="Q50" s="602" t="s">
        <v>963</v>
      </c>
      <c r="R50" s="601"/>
      <c r="S50" s="444" t="s">
        <v>910</v>
      </c>
      <c r="T50" s="444" t="s">
        <v>911</v>
      </c>
      <c r="U50" s="445">
        <v>43498.93</v>
      </c>
      <c r="V50" s="607">
        <v>14131.32</v>
      </c>
      <c r="W50" s="498"/>
    </row>
    <row r="51" spans="2:23" s="439" customFormat="1" x14ac:dyDescent="0.25">
      <c r="B51" s="601" t="s">
        <v>357</v>
      </c>
      <c r="C51" s="601" t="s">
        <v>371</v>
      </c>
      <c r="D51" s="601" t="s">
        <v>372</v>
      </c>
      <c r="E51" s="631" t="s">
        <v>510</v>
      </c>
      <c r="F51" s="631" t="s">
        <v>511</v>
      </c>
      <c r="G51" s="601" t="s">
        <v>512</v>
      </c>
      <c r="H51" s="602" t="s">
        <v>960</v>
      </c>
      <c r="I51" s="603" t="s">
        <v>961</v>
      </c>
      <c r="J51" s="604" t="s">
        <v>362</v>
      </c>
      <c r="K51" s="605" t="s">
        <v>363</v>
      </c>
      <c r="L51" s="443" t="s">
        <v>364</v>
      </c>
      <c r="M51" s="601" t="s">
        <v>365</v>
      </c>
      <c r="N51" s="601" t="s">
        <v>382</v>
      </c>
      <c r="O51" s="606" t="s">
        <v>961</v>
      </c>
      <c r="P51" s="601" t="s">
        <v>967</v>
      </c>
      <c r="Q51" s="602" t="s">
        <v>963</v>
      </c>
      <c r="R51" s="601"/>
      <c r="S51" s="444" t="s">
        <v>910</v>
      </c>
      <c r="T51" s="444" t="s">
        <v>911</v>
      </c>
      <c r="U51" s="445">
        <v>60918.420000000006</v>
      </c>
      <c r="V51" s="607">
        <v>17859.14</v>
      </c>
      <c r="W51" s="498"/>
    </row>
    <row r="52" spans="2:23" s="439" customFormat="1" x14ac:dyDescent="0.25">
      <c r="B52" s="601" t="s">
        <v>357</v>
      </c>
      <c r="C52" s="601" t="s">
        <v>371</v>
      </c>
      <c r="D52" s="601" t="s">
        <v>372</v>
      </c>
      <c r="E52" s="631" t="s">
        <v>513</v>
      </c>
      <c r="F52" s="631" t="s">
        <v>514</v>
      </c>
      <c r="G52" s="601" t="s">
        <v>515</v>
      </c>
      <c r="H52" s="602" t="s">
        <v>960</v>
      </c>
      <c r="I52" s="603" t="s">
        <v>961</v>
      </c>
      <c r="J52" s="604" t="s">
        <v>362</v>
      </c>
      <c r="K52" s="605" t="s">
        <v>363</v>
      </c>
      <c r="L52" s="443" t="s">
        <v>364</v>
      </c>
      <c r="M52" s="601" t="s">
        <v>365</v>
      </c>
      <c r="N52" s="601" t="s">
        <v>382</v>
      </c>
      <c r="O52" s="606" t="s">
        <v>961</v>
      </c>
      <c r="P52" s="601" t="s">
        <v>968</v>
      </c>
      <c r="Q52" s="602" t="s">
        <v>963</v>
      </c>
      <c r="R52" s="601"/>
      <c r="S52" s="444" t="s">
        <v>910</v>
      </c>
      <c r="T52" s="444" t="s">
        <v>911</v>
      </c>
      <c r="U52" s="445">
        <v>37515.440000000002</v>
      </c>
      <c r="V52" s="607">
        <v>10906.740000000002</v>
      </c>
      <c r="W52" s="498"/>
    </row>
    <row r="53" spans="2:23" s="439" customFormat="1" x14ac:dyDescent="0.25">
      <c r="B53" s="601" t="s">
        <v>357</v>
      </c>
      <c r="C53" s="601" t="s">
        <v>371</v>
      </c>
      <c r="D53" s="601" t="s">
        <v>372</v>
      </c>
      <c r="E53" s="631" t="s">
        <v>516</v>
      </c>
      <c r="F53" s="631" t="s">
        <v>517</v>
      </c>
      <c r="G53" s="601" t="s">
        <v>518</v>
      </c>
      <c r="H53" s="602" t="s">
        <v>960</v>
      </c>
      <c r="I53" s="603" t="s">
        <v>961</v>
      </c>
      <c r="J53" s="604" t="s">
        <v>362</v>
      </c>
      <c r="K53" s="605" t="s">
        <v>363</v>
      </c>
      <c r="L53" s="443" t="s">
        <v>364</v>
      </c>
      <c r="M53" s="601" t="s">
        <v>365</v>
      </c>
      <c r="N53" s="601" t="s">
        <v>969</v>
      </c>
      <c r="O53" s="606" t="s">
        <v>961</v>
      </c>
      <c r="P53" s="601" t="s">
        <v>970</v>
      </c>
      <c r="Q53" s="602" t="s">
        <v>963</v>
      </c>
      <c r="R53" s="601"/>
      <c r="S53" s="444" t="s">
        <v>910</v>
      </c>
      <c r="T53" s="444" t="s">
        <v>911</v>
      </c>
      <c r="U53" s="445">
        <v>27611.64</v>
      </c>
      <c r="V53" s="607">
        <v>10966.369999999999</v>
      </c>
      <c r="W53" s="498"/>
    </row>
    <row r="54" spans="2:23" s="439" customFormat="1" x14ac:dyDescent="0.25">
      <c r="B54" s="601" t="s">
        <v>357</v>
      </c>
      <c r="C54" s="601" t="s">
        <v>371</v>
      </c>
      <c r="D54" s="601" t="s">
        <v>938</v>
      </c>
      <c r="E54" s="631" t="s">
        <v>519</v>
      </c>
      <c r="F54" s="631" t="s">
        <v>520</v>
      </c>
      <c r="G54" s="601" t="s">
        <v>521</v>
      </c>
      <c r="H54" s="602" t="s">
        <v>960</v>
      </c>
      <c r="I54" s="603" t="s">
        <v>961</v>
      </c>
      <c r="J54" s="604" t="s">
        <v>362</v>
      </c>
      <c r="K54" s="605" t="s">
        <v>363</v>
      </c>
      <c r="L54" s="443" t="s">
        <v>364</v>
      </c>
      <c r="M54" s="601" t="s">
        <v>365</v>
      </c>
      <c r="N54" s="601" t="s">
        <v>382</v>
      </c>
      <c r="O54" s="606" t="s">
        <v>961</v>
      </c>
      <c r="P54" s="601" t="s">
        <v>971</v>
      </c>
      <c r="Q54" s="602" t="s">
        <v>963</v>
      </c>
      <c r="R54" s="601"/>
      <c r="S54" s="444" t="s">
        <v>910</v>
      </c>
      <c r="T54" s="444" t="s">
        <v>911</v>
      </c>
      <c r="U54" s="445">
        <v>64672.959999999992</v>
      </c>
      <c r="V54" s="607">
        <v>26831.869999999995</v>
      </c>
      <c r="W54" s="498"/>
    </row>
    <row r="55" spans="2:23" s="439" customFormat="1" x14ac:dyDescent="0.25">
      <c r="B55" s="601" t="s">
        <v>357</v>
      </c>
      <c r="C55" s="601" t="s">
        <v>371</v>
      </c>
      <c r="D55" s="601" t="s">
        <v>372</v>
      </c>
      <c r="E55" s="631" t="s">
        <v>522</v>
      </c>
      <c r="F55" s="631" t="s">
        <v>523</v>
      </c>
      <c r="G55" s="601" t="s">
        <v>524</v>
      </c>
      <c r="H55" s="602" t="s">
        <v>960</v>
      </c>
      <c r="I55" s="603" t="s">
        <v>961</v>
      </c>
      <c r="J55" s="604" t="s">
        <v>362</v>
      </c>
      <c r="K55" s="605" t="s">
        <v>363</v>
      </c>
      <c r="L55" s="443" t="s">
        <v>364</v>
      </c>
      <c r="M55" s="601" t="s">
        <v>365</v>
      </c>
      <c r="N55" s="601" t="s">
        <v>382</v>
      </c>
      <c r="O55" s="606" t="s">
        <v>961</v>
      </c>
      <c r="P55" s="601" t="s">
        <v>972</v>
      </c>
      <c r="Q55" s="602" t="s">
        <v>963</v>
      </c>
      <c r="R55" s="601"/>
      <c r="S55" s="444" t="s">
        <v>910</v>
      </c>
      <c r="T55" s="444" t="s">
        <v>911</v>
      </c>
      <c r="U55" s="445">
        <v>55794.539999999994</v>
      </c>
      <c r="V55" s="607">
        <v>15264.380000000001</v>
      </c>
      <c r="W55" s="498"/>
    </row>
    <row r="56" spans="2:23" s="439" customFormat="1" x14ac:dyDescent="0.25">
      <c r="B56" s="601" t="s">
        <v>357</v>
      </c>
      <c r="C56" s="601" t="s">
        <v>371</v>
      </c>
      <c r="D56" s="601" t="s">
        <v>372</v>
      </c>
      <c r="E56" s="631" t="s">
        <v>525</v>
      </c>
      <c r="F56" s="631" t="s">
        <v>526</v>
      </c>
      <c r="G56" s="601" t="s">
        <v>527</v>
      </c>
      <c r="H56" s="602" t="s">
        <v>960</v>
      </c>
      <c r="I56" s="603" t="s">
        <v>961</v>
      </c>
      <c r="J56" s="604" t="s">
        <v>362</v>
      </c>
      <c r="K56" s="605" t="s">
        <v>363</v>
      </c>
      <c r="L56" s="443" t="s">
        <v>364</v>
      </c>
      <c r="M56" s="601" t="s">
        <v>365</v>
      </c>
      <c r="N56" s="601" t="s">
        <v>973</v>
      </c>
      <c r="O56" s="606" t="s">
        <v>961</v>
      </c>
      <c r="P56" s="601" t="s">
        <v>974</v>
      </c>
      <c r="Q56" s="602" t="s">
        <v>963</v>
      </c>
      <c r="R56" s="601"/>
      <c r="S56" s="444" t="s">
        <v>910</v>
      </c>
      <c r="T56" s="444" t="s">
        <v>911</v>
      </c>
      <c r="U56" s="445">
        <v>17621.2</v>
      </c>
      <c r="V56" s="607">
        <v>2465.1499999999996</v>
      </c>
      <c r="W56" s="498"/>
    </row>
    <row r="57" spans="2:23" s="439" customFormat="1" x14ac:dyDescent="0.25">
      <c r="B57" s="601" t="s">
        <v>357</v>
      </c>
      <c r="C57" s="601" t="s">
        <v>371</v>
      </c>
      <c r="D57" s="601" t="s">
        <v>372</v>
      </c>
      <c r="E57" s="631" t="s">
        <v>528</v>
      </c>
      <c r="F57" s="631" t="s">
        <v>529</v>
      </c>
      <c r="G57" s="601" t="s">
        <v>530</v>
      </c>
      <c r="H57" s="602" t="s">
        <v>960</v>
      </c>
      <c r="I57" s="603" t="s">
        <v>961</v>
      </c>
      <c r="J57" s="604" t="s">
        <v>362</v>
      </c>
      <c r="K57" s="605" t="s">
        <v>363</v>
      </c>
      <c r="L57" s="443" t="s">
        <v>364</v>
      </c>
      <c r="M57" s="601" t="s">
        <v>365</v>
      </c>
      <c r="N57" s="601" t="s">
        <v>382</v>
      </c>
      <c r="O57" s="606" t="s">
        <v>961</v>
      </c>
      <c r="P57" s="601" t="s">
        <v>975</v>
      </c>
      <c r="Q57" s="602" t="s">
        <v>963</v>
      </c>
      <c r="R57" s="601"/>
      <c r="S57" s="444" t="s">
        <v>910</v>
      </c>
      <c r="T57" s="444" t="s">
        <v>911</v>
      </c>
      <c r="U57" s="445">
        <v>36470.92</v>
      </c>
      <c r="V57" s="607">
        <v>12585.189999999999</v>
      </c>
      <c r="W57" s="498"/>
    </row>
    <row r="58" spans="2:23" s="439" customFormat="1" x14ac:dyDescent="0.25">
      <c r="B58" s="601" t="s">
        <v>357</v>
      </c>
      <c r="C58" s="601" t="s">
        <v>371</v>
      </c>
      <c r="D58" s="601" t="s">
        <v>372</v>
      </c>
      <c r="E58" s="631" t="s">
        <v>531</v>
      </c>
      <c r="F58" s="631" t="s">
        <v>532</v>
      </c>
      <c r="G58" s="601" t="s">
        <v>533</v>
      </c>
      <c r="H58" s="602" t="s">
        <v>960</v>
      </c>
      <c r="I58" s="603" t="s">
        <v>961</v>
      </c>
      <c r="J58" s="604" t="s">
        <v>362</v>
      </c>
      <c r="K58" s="605" t="s">
        <v>363</v>
      </c>
      <c r="L58" s="443" t="s">
        <v>364</v>
      </c>
      <c r="M58" s="601" t="s">
        <v>365</v>
      </c>
      <c r="N58" s="601" t="s">
        <v>397</v>
      </c>
      <c r="O58" s="606" t="s">
        <v>961</v>
      </c>
      <c r="P58" s="601" t="s">
        <v>976</v>
      </c>
      <c r="Q58" s="602" t="s">
        <v>963</v>
      </c>
      <c r="R58" s="601"/>
      <c r="S58" s="444" t="s">
        <v>910</v>
      </c>
      <c r="T58" s="444" t="s">
        <v>911</v>
      </c>
      <c r="U58" s="445">
        <v>51254.2</v>
      </c>
      <c r="V58" s="607">
        <v>20604.990000000002</v>
      </c>
      <c r="W58" s="498"/>
    </row>
    <row r="59" spans="2:23" s="439" customFormat="1" x14ac:dyDescent="0.25">
      <c r="B59" s="601" t="s">
        <v>357</v>
      </c>
      <c r="C59" s="601" t="s">
        <v>371</v>
      </c>
      <c r="D59" s="601" t="s">
        <v>372</v>
      </c>
      <c r="E59" s="631" t="s">
        <v>534</v>
      </c>
      <c r="F59" s="631" t="s">
        <v>535</v>
      </c>
      <c r="G59" s="601" t="s">
        <v>536</v>
      </c>
      <c r="H59" s="602" t="s">
        <v>960</v>
      </c>
      <c r="I59" s="603" t="s">
        <v>961</v>
      </c>
      <c r="J59" s="604" t="s">
        <v>362</v>
      </c>
      <c r="K59" s="605" t="s">
        <v>363</v>
      </c>
      <c r="L59" s="443" t="s">
        <v>364</v>
      </c>
      <c r="M59" s="601" t="s">
        <v>365</v>
      </c>
      <c r="N59" s="601" t="s">
        <v>382</v>
      </c>
      <c r="O59" s="606" t="s">
        <v>961</v>
      </c>
      <c r="P59" s="601" t="s">
        <v>977</v>
      </c>
      <c r="Q59" s="602" t="s">
        <v>963</v>
      </c>
      <c r="R59" s="601"/>
      <c r="S59" s="444" t="s">
        <v>910</v>
      </c>
      <c r="T59" s="444" t="s">
        <v>911</v>
      </c>
      <c r="U59" s="445">
        <v>67301.67</v>
      </c>
      <c r="V59" s="607">
        <v>27867.670000000002</v>
      </c>
      <c r="W59" s="498"/>
    </row>
    <row r="60" spans="2:23" s="439" customFormat="1" x14ac:dyDescent="0.25">
      <c r="B60" s="601" t="s">
        <v>357</v>
      </c>
      <c r="C60" s="601" t="s">
        <v>371</v>
      </c>
      <c r="D60" s="601" t="s">
        <v>372</v>
      </c>
      <c r="E60" s="631" t="s">
        <v>378</v>
      </c>
      <c r="F60" s="631" t="s">
        <v>379</v>
      </c>
      <c r="G60" s="601" t="s">
        <v>380</v>
      </c>
      <c r="H60" s="602" t="s">
        <v>960</v>
      </c>
      <c r="I60" s="603" t="s">
        <v>961</v>
      </c>
      <c r="J60" s="604" t="s">
        <v>362</v>
      </c>
      <c r="K60" s="605" t="s">
        <v>363</v>
      </c>
      <c r="L60" s="443" t="s">
        <v>364</v>
      </c>
      <c r="M60" s="601" t="s">
        <v>365</v>
      </c>
      <c r="N60" s="601" t="s">
        <v>382</v>
      </c>
      <c r="O60" s="606" t="s">
        <v>961</v>
      </c>
      <c r="P60" s="601" t="s">
        <v>383</v>
      </c>
      <c r="Q60" s="602" t="s">
        <v>963</v>
      </c>
      <c r="R60" s="601"/>
      <c r="S60" s="444" t="s">
        <v>910</v>
      </c>
      <c r="T60" s="444" t="s">
        <v>911</v>
      </c>
      <c r="U60" s="445">
        <v>40126.74</v>
      </c>
      <c r="V60" s="607">
        <v>40523.96</v>
      </c>
      <c r="W60" s="498"/>
    </row>
    <row r="61" spans="2:23" s="439" customFormat="1" x14ac:dyDescent="0.25">
      <c r="B61" s="601" t="s">
        <v>357</v>
      </c>
      <c r="C61" s="601" t="s">
        <v>371</v>
      </c>
      <c r="D61" s="601" t="s">
        <v>372</v>
      </c>
      <c r="E61" s="631" t="s">
        <v>537</v>
      </c>
      <c r="F61" s="631" t="s">
        <v>538</v>
      </c>
      <c r="G61" s="601" t="s">
        <v>539</v>
      </c>
      <c r="H61" s="602" t="s">
        <v>960</v>
      </c>
      <c r="I61" s="603" t="s">
        <v>961</v>
      </c>
      <c r="J61" s="604" t="s">
        <v>362</v>
      </c>
      <c r="K61" s="605" t="s">
        <v>363</v>
      </c>
      <c r="L61" s="443" t="s">
        <v>364</v>
      </c>
      <c r="M61" s="601" t="s">
        <v>365</v>
      </c>
      <c r="N61" s="601" t="s">
        <v>397</v>
      </c>
      <c r="O61" s="606" t="s">
        <v>961</v>
      </c>
      <c r="P61" s="601" t="s">
        <v>978</v>
      </c>
      <c r="Q61" s="602" t="s">
        <v>963</v>
      </c>
      <c r="R61" s="601"/>
      <c r="S61" s="444" t="s">
        <v>910</v>
      </c>
      <c r="T61" s="444" t="s">
        <v>911</v>
      </c>
      <c r="U61" s="445">
        <v>39955.78</v>
      </c>
      <c r="V61" s="607">
        <v>11497.15</v>
      </c>
      <c r="W61" s="498"/>
    </row>
    <row r="62" spans="2:23" s="439" customFormat="1" x14ac:dyDescent="0.25">
      <c r="B62" s="601" t="s">
        <v>357</v>
      </c>
      <c r="C62" s="601" t="s">
        <v>371</v>
      </c>
      <c r="D62" s="601" t="s">
        <v>372</v>
      </c>
      <c r="E62" s="631" t="s">
        <v>387</v>
      </c>
      <c r="F62" s="631" t="s">
        <v>388</v>
      </c>
      <c r="G62" s="601" t="s">
        <v>389</v>
      </c>
      <c r="H62" s="602" t="s">
        <v>960</v>
      </c>
      <c r="I62" s="603" t="s">
        <v>961</v>
      </c>
      <c r="J62" s="604" t="s">
        <v>362</v>
      </c>
      <c r="K62" s="605" t="s">
        <v>363</v>
      </c>
      <c r="L62" s="443" t="s">
        <v>364</v>
      </c>
      <c r="M62" s="601" t="s">
        <v>365</v>
      </c>
      <c r="N62" s="601" t="s">
        <v>382</v>
      </c>
      <c r="O62" s="606" t="s">
        <v>961</v>
      </c>
      <c r="P62" s="601" t="s">
        <v>391</v>
      </c>
      <c r="Q62" s="602" t="s">
        <v>963</v>
      </c>
      <c r="R62" s="601"/>
      <c r="S62" s="444" t="s">
        <v>910</v>
      </c>
      <c r="T62" s="444" t="s">
        <v>911</v>
      </c>
      <c r="U62" s="445">
        <v>25369.919999999995</v>
      </c>
      <c r="V62" s="607">
        <v>69383.710000000006</v>
      </c>
      <c r="W62" s="498"/>
    </row>
    <row r="63" spans="2:23" s="439" customFormat="1" x14ac:dyDescent="0.25">
      <c r="B63" s="601" t="s">
        <v>357</v>
      </c>
      <c r="C63" s="601" t="s">
        <v>371</v>
      </c>
      <c r="D63" s="601" t="s">
        <v>372</v>
      </c>
      <c r="E63" s="631" t="s">
        <v>540</v>
      </c>
      <c r="F63" s="631" t="s">
        <v>541</v>
      </c>
      <c r="G63" s="601" t="s">
        <v>542</v>
      </c>
      <c r="H63" s="602" t="s">
        <v>960</v>
      </c>
      <c r="I63" s="603" t="s">
        <v>961</v>
      </c>
      <c r="J63" s="604" t="s">
        <v>362</v>
      </c>
      <c r="K63" s="605" t="s">
        <v>363</v>
      </c>
      <c r="L63" s="443" t="s">
        <v>364</v>
      </c>
      <c r="M63" s="601" t="s">
        <v>365</v>
      </c>
      <c r="N63" s="601" t="s">
        <v>397</v>
      </c>
      <c r="O63" s="606" t="s">
        <v>961</v>
      </c>
      <c r="P63" s="601" t="s">
        <v>979</v>
      </c>
      <c r="Q63" s="602" t="s">
        <v>963</v>
      </c>
      <c r="R63" s="601"/>
      <c r="S63" s="444" t="s">
        <v>910</v>
      </c>
      <c r="T63" s="444" t="s">
        <v>911</v>
      </c>
      <c r="U63" s="445">
        <v>50751.17</v>
      </c>
      <c r="V63" s="607">
        <v>15996.62</v>
      </c>
      <c r="W63" s="498"/>
    </row>
    <row r="64" spans="2:23" s="439" customFormat="1" x14ac:dyDescent="0.25">
      <c r="B64" s="601" t="s">
        <v>357</v>
      </c>
      <c r="C64" s="601" t="s">
        <v>371</v>
      </c>
      <c r="D64" s="601" t="s">
        <v>372</v>
      </c>
      <c r="E64" s="631" t="s">
        <v>543</v>
      </c>
      <c r="F64" s="631" t="s">
        <v>544</v>
      </c>
      <c r="G64" s="601" t="s">
        <v>545</v>
      </c>
      <c r="H64" s="602" t="s">
        <v>960</v>
      </c>
      <c r="I64" s="603" t="s">
        <v>961</v>
      </c>
      <c r="J64" s="604" t="s">
        <v>362</v>
      </c>
      <c r="K64" s="605" t="s">
        <v>363</v>
      </c>
      <c r="L64" s="443" t="s">
        <v>364</v>
      </c>
      <c r="M64" s="601" t="s">
        <v>365</v>
      </c>
      <c r="N64" s="601" t="s">
        <v>382</v>
      </c>
      <c r="O64" s="606" t="s">
        <v>961</v>
      </c>
      <c r="P64" s="601" t="s">
        <v>980</v>
      </c>
      <c r="Q64" s="602" t="s">
        <v>963</v>
      </c>
      <c r="R64" s="601"/>
      <c r="S64" s="444" t="s">
        <v>910</v>
      </c>
      <c r="T64" s="444" t="s">
        <v>911</v>
      </c>
      <c r="U64" s="445">
        <v>57953.21</v>
      </c>
      <c r="V64" s="607">
        <v>19338.060000000001</v>
      </c>
      <c r="W64" s="498"/>
    </row>
    <row r="65" spans="2:23" s="439" customFormat="1" x14ac:dyDescent="0.25">
      <c r="B65" s="601" t="s">
        <v>357</v>
      </c>
      <c r="C65" s="601" t="s">
        <v>371</v>
      </c>
      <c r="D65" s="601" t="s">
        <v>372</v>
      </c>
      <c r="E65" s="631" t="s">
        <v>546</v>
      </c>
      <c r="F65" s="631" t="s">
        <v>547</v>
      </c>
      <c r="G65" s="601" t="s">
        <v>548</v>
      </c>
      <c r="H65" s="602" t="s">
        <v>960</v>
      </c>
      <c r="I65" s="603" t="s">
        <v>961</v>
      </c>
      <c r="J65" s="604" t="s">
        <v>362</v>
      </c>
      <c r="K65" s="605" t="s">
        <v>363</v>
      </c>
      <c r="L65" s="443" t="s">
        <v>364</v>
      </c>
      <c r="M65" s="601" t="s">
        <v>365</v>
      </c>
      <c r="N65" s="601" t="s">
        <v>382</v>
      </c>
      <c r="O65" s="606" t="s">
        <v>961</v>
      </c>
      <c r="P65" s="601" t="s">
        <v>981</v>
      </c>
      <c r="Q65" s="602" t="s">
        <v>963</v>
      </c>
      <c r="R65" s="601"/>
      <c r="S65" s="444" t="s">
        <v>910</v>
      </c>
      <c r="T65" s="444" t="s">
        <v>911</v>
      </c>
      <c r="U65" s="445">
        <v>43985.74</v>
      </c>
      <c r="V65" s="607">
        <v>11699.83</v>
      </c>
      <c r="W65" s="498"/>
    </row>
    <row r="66" spans="2:23" s="439" customFormat="1" x14ac:dyDescent="0.25">
      <c r="B66" s="601" t="s">
        <v>357</v>
      </c>
      <c r="C66" s="601" t="s">
        <v>371</v>
      </c>
      <c r="D66" s="601" t="s">
        <v>372</v>
      </c>
      <c r="E66" s="631" t="s">
        <v>549</v>
      </c>
      <c r="F66" s="631" t="s">
        <v>550</v>
      </c>
      <c r="G66" s="601" t="s">
        <v>551</v>
      </c>
      <c r="H66" s="602" t="s">
        <v>960</v>
      </c>
      <c r="I66" s="603" t="s">
        <v>961</v>
      </c>
      <c r="J66" s="604" t="s">
        <v>362</v>
      </c>
      <c r="K66" s="605" t="s">
        <v>363</v>
      </c>
      <c r="L66" s="443" t="s">
        <v>364</v>
      </c>
      <c r="M66" s="601" t="s">
        <v>365</v>
      </c>
      <c r="N66" s="601" t="s">
        <v>382</v>
      </c>
      <c r="O66" s="606" t="s">
        <v>961</v>
      </c>
      <c r="P66" s="601" t="s">
        <v>982</v>
      </c>
      <c r="Q66" s="602" t="s">
        <v>963</v>
      </c>
      <c r="R66" s="601"/>
      <c r="S66" s="444" t="s">
        <v>910</v>
      </c>
      <c r="T66" s="444" t="s">
        <v>911</v>
      </c>
      <c r="U66" s="445">
        <v>49748.01</v>
      </c>
      <c r="V66" s="607">
        <v>16545.689999999999</v>
      </c>
      <c r="W66" s="498"/>
    </row>
    <row r="67" spans="2:23" s="439" customFormat="1" x14ac:dyDescent="0.25">
      <c r="B67" s="601" t="s">
        <v>357</v>
      </c>
      <c r="C67" s="601" t="s">
        <v>371</v>
      </c>
      <c r="D67" s="601" t="s">
        <v>372</v>
      </c>
      <c r="E67" s="631" t="s">
        <v>552</v>
      </c>
      <c r="F67" s="631" t="s">
        <v>553</v>
      </c>
      <c r="G67" s="601" t="s">
        <v>554</v>
      </c>
      <c r="H67" s="602" t="s">
        <v>960</v>
      </c>
      <c r="I67" s="603" t="s">
        <v>961</v>
      </c>
      <c r="J67" s="604" t="s">
        <v>362</v>
      </c>
      <c r="K67" s="605" t="s">
        <v>363</v>
      </c>
      <c r="L67" s="443" t="s">
        <v>364</v>
      </c>
      <c r="M67" s="601" t="s">
        <v>365</v>
      </c>
      <c r="N67" s="601" t="s">
        <v>382</v>
      </c>
      <c r="O67" s="606" t="s">
        <v>961</v>
      </c>
      <c r="P67" s="601" t="s">
        <v>983</v>
      </c>
      <c r="Q67" s="602" t="s">
        <v>963</v>
      </c>
      <c r="R67" s="601"/>
      <c r="S67" s="444" t="s">
        <v>910</v>
      </c>
      <c r="T67" s="444" t="s">
        <v>911</v>
      </c>
      <c r="U67" s="445">
        <v>46933.53</v>
      </c>
      <c r="V67" s="607">
        <v>18619.03</v>
      </c>
      <c r="W67" s="498"/>
    </row>
    <row r="68" spans="2:23" s="439" customFormat="1" x14ac:dyDescent="0.25">
      <c r="B68" s="601" t="s">
        <v>357</v>
      </c>
      <c r="C68" s="601" t="s">
        <v>371</v>
      </c>
      <c r="D68" s="601" t="s">
        <v>372</v>
      </c>
      <c r="E68" s="631" t="s">
        <v>555</v>
      </c>
      <c r="F68" s="631" t="s">
        <v>556</v>
      </c>
      <c r="G68" s="601" t="s">
        <v>557</v>
      </c>
      <c r="H68" s="602" t="s">
        <v>960</v>
      </c>
      <c r="I68" s="603" t="s">
        <v>961</v>
      </c>
      <c r="J68" s="604" t="s">
        <v>362</v>
      </c>
      <c r="K68" s="605" t="s">
        <v>363</v>
      </c>
      <c r="L68" s="443" t="s">
        <v>364</v>
      </c>
      <c r="M68" s="601" t="s">
        <v>365</v>
      </c>
      <c r="N68" s="601" t="s">
        <v>397</v>
      </c>
      <c r="O68" s="606" t="s">
        <v>961</v>
      </c>
      <c r="P68" s="601" t="s">
        <v>984</v>
      </c>
      <c r="Q68" s="602" t="s">
        <v>963</v>
      </c>
      <c r="R68" s="601"/>
      <c r="S68" s="444" t="s">
        <v>910</v>
      </c>
      <c r="T68" s="444" t="s">
        <v>911</v>
      </c>
      <c r="U68" s="445">
        <v>6788.1</v>
      </c>
      <c r="V68" s="607">
        <v>5323.86</v>
      </c>
      <c r="W68" s="498"/>
    </row>
    <row r="69" spans="2:23" s="439" customFormat="1" x14ac:dyDescent="0.25">
      <c r="B69" s="601" t="s">
        <v>357</v>
      </c>
      <c r="C69" s="601" t="s">
        <v>371</v>
      </c>
      <c r="D69" s="601" t="s">
        <v>372</v>
      </c>
      <c r="E69" s="631" t="s">
        <v>558</v>
      </c>
      <c r="F69" s="631" t="s">
        <v>559</v>
      </c>
      <c r="G69" s="601" t="s">
        <v>560</v>
      </c>
      <c r="H69" s="602" t="s">
        <v>960</v>
      </c>
      <c r="I69" s="603" t="s">
        <v>961</v>
      </c>
      <c r="J69" s="604" t="s">
        <v>362</v>
      </c>
      <c r="K69" s="605" t="s">
        <v>363</v>
      </c>
      <c r="L69" s="443" t="s">
        <v>364</v>
      </c>
      <c r="M69" s="601" t="s">
        <v>365</v>
      </c>
      <c r="N69" s="601" t="s">
        <v>382</v>
      </c>
      <c r="O69" s="606" t="s">
        <v>961</v>
      </c>
      <c r="P69" s="601" t="s">
        <v>985</v>
      </c>
      <c r="Q69" s="602" t="s">
        <v>963</v>
      </c>
      <c r="R69" s="601"/>
      <c r="S69" s="444" t="s">
        <v>910</v>
      </c>
      <c r="T69" s="444" t="s">
        <v>911</v>
      </c>
      <c r="U69" s="445">
        <v>43312.53</v>
      </c>
      <c r="V69" s="607">
        <v>22713.91</v>
      </c>
      <c r="W69" s="498"/>
    </row>
    <row r="70" spans="2:23" s="439" customFormat="1" x14ac:dyDescent="0.25">
      <c r="B70" s="601" t="s">
        <v>357</v>
      </c>
      <c r="C70" s="601" t="s">
        <v>371</v>
      </c>
      <c r="D70" s="601" t="s">
        <v>372</v>
      </c>
      <c r="E70" s="631" t="s">
        <v>561</v>
      </c>
      <c r="F70" s="631" t="s">
        <v>562</v>
      </c>
      <c r="G70" s="601" t="s">
        <v>563</v>
      </c>
      <c r="H70" s="602" t="s">
        <v>960</v>
      </c>
      <c r="I70" s="603" t="s">
        <v>961</v>
      </c>
      <c r="J70" s="604" t="s">
        <v>362</v>
      </c>
      <c r="K70" s="605" t="s">
        <v>363</v>
      </c>
      <c r="L70" s="443" t="s">
        <v>364</v>
      </c>
      <c r="M70" s="601" t="s">
        <v>365</v>
      </c>
      <c r="N70" s="601" t="s">
        <v>397</v>
      </c>
      <c r="O70" s="606" t="s">
        <v>961</v>
      </c>
      <c r="P70" s="601" t="s">
        <v>986</v>
      </c>
      <c r="Q70" s="602" t="s">
        <v>963</v>
      </c>
      <c r="R70" s="601"/>
      <c r="S70" s="444" t="s">
        <v>910</v>
      </c>
      <c r="T70" s="444" t="s">
        <v>911</v>
      </c>
      <c r="U70" s="445">
        <v>35775.58</v>
      </c>
      <c r="V70" s="607">
        <v>8878.7700000000023</v>
      </c>
      <c r="W70" s="498"/>
    </row>
    <row r="71" spans="2:23" s="439" customFormat="1" x14ac:dyDescent="0.25">
      <c r="B71" s="601" t="s">
        <v>357</v>
      </c>
      <c r="C71" s="601" t="s">
        <v>371</v>
      </c>
      <c r="D71" s="601" t="s">
        <v>372</v>
      </c>
      <c r="E71" s="631" t="s">
        <v>564</v>
      </c>
      <c r="F71" s="631" t="s">
        <v>565</v>
      </c>
      <c r="G71" s="601" t="s">
        <v>566</v>
      </c>
      <c r="H71" s="602" t="s">
        <v>960</v>
      </c>
      <c r="I71" s="603" t="s">
        <v>961</v>
      </c>
      <c r="J71" s="604" t="s">
        <v>362</v>
      </c>
      <c r="K71" s="605" t="s">
        <v>363</v>
      </c>
      <c r="L71" s="443" t="s">
        <v>364</v>
      </c>
      <c r="M71" s="601" t="s">
        <v>365</v>
      </c>
      <c r="N71" s="601" t="s">
        <v>382</v>
      </c>
      <c r="O71" s="606" t="s">
        <v>961</v>
      </c>
      <c r="P71" s="601" t="s">
        <v>987</v>
      </c>
      <c r="Q71" s="602" t="s">
        <v>963</v>
      </c>
      <c r="R71" s="601"/>
      <c r="S71" s="444" t="s">
        <v>910</v>
      </c>
      <c r="T71" s="444" t="s">
        <v>911</v>
      </c>
      <c r="U71" s="445">
        <v>46127.010000000009</v>
      </c>
      <c r="V71" s="607">
        <v>13218.39</v>
      </c>
      <c r="W71" s="498"/>
    </row>
    <row r="72" spans="2:23" s="439" customFormat="1" x14ac:dyDescent="0.25">
      <c r="B72" s="601" t="s">
        <v>357</v>
      </c>
      <c r="C72" s="601" t="s">
        <v>371</v>
      </c>
      <c r="D72" s="601" t="s">
        <v>372</v>
      </c>
      <c r="E72" s="631" t="s">
        <v>567</v>
      </c>
      <c r="F72" s="631" t="s">
        <v>568</v>
      </c>
      <c r="G72" s="601" t="s">
        <v>569</v>
      </c>
      <c r="H72" s="602" t="s">
        <v>960</v>
      </c>
      <c r="I72" s="603" t="s">
        <v>961</v>
      </c>
      <c r="J72" s="604" t="s">
        <v>362</v>
      </c>
      <c r="K72" s="605" t="s">
        <v>363</v>
      </c>
      <c r="L72" s="443" t="s">
        <v>364</v>
      </c>
      <c r="M72" s="601" t="s">
        <v>365</v>
      </c>
      <c r="N72" s="601" t="s">
        <v>382</v>
      </c>
      <c r="O72" s="606" t="s">
        <v>961</v>
      </c>
      <c r="P72" s="601" t="s">
        <v>988</v>
      </c>
      <c r="Q72" s="602" t="s">
        <v>963</v>
      </c>
      <c r="R72" s="601"/>
      <c r="S72" s="444" t="s">
        <v>910</v>
      </c>
      <c r="T72" s="444" t="s">
        <v>911</v>
      </c>
      <c r="U72" s="445">
        <v>46614.45</v>
      </c>
      <c r="V72" s="607">
        <v>19967.12</v>
      </c>
      <c r="W72" s="498"/>
    </row>
    <row r="73" spans="2:23" s="439" customFormat="1" x14ac:dyDescent="0.25">
      <c r="B73" s="601" t="s">
        <v>357</v>
      </c>
      <c r="C73" s="601" t="s">
        <v>371</v>
      </c>
      <c r="D73" s="601" t="s">
        <v>372</v>
      </c>
      <c r="E73" s="631" t="s">
        <v>570</v>
      </c>
      <c r="F73" s="631" t="s">
        <v>571</v>
      </c>
      <c r="G73" s="601" t="s">
        <v>572</v>
      </c>
      <c r="H73" s="602" t="s">
        <v>960</v>
      </c>
      <c r="I73" s="603" t="s">
        <v>961</v>
      </c>
      <c r="J73" s="604" t="s">
        <v>362</v>
      </c>
      <c r="K73" s="605" t="s">
        <v>363</v>
      </c>
      <c r="L73" s="443" t="s">
        <v>364</v>
      </c>
      <c r="M73" s="601" t="s">
        <v>365</v>
      </c>
      <c r="N73" s="601" t="s">
        <v>382</v>
      </c>
      <c r="O73" s="606" t="s">
        <v>961</v>
      </c>
      <c r="P73" s="601" t="s">
        <v>989</v>
      </c>
      <c r="Q73" s="602" t="s">
        <v>963</v>
      </c>
      <c r="R73" s="601"/>
      <c r="S73" s="444" t="s">
        <v>910</v>
      </c>
      <c r="T73" s="444" t="s">
        <v>911</v>
      </c>
      <c r="U73" s="445">
        <v>61034.55</v>
      </c>
      <c r="V73" s="607">
        <v>22667.1</v>
      </c>
      <c r="W73" s="498"/>
    </row>
    <row r="74" spans="2:23" s="439" customFormat="1" x14ac:dyDescent="0.25">
      <c r="B74" s="601" t="s">
        <v>357</v>
      </c>
      <c r="C74" s="601" t="s">
        <v>371</v>
      </c>
      <c r="D74" s="601" t="s">
        <v>372</v>
      </c>
      <c r="E74" s="631" t="s">
        <v>573</v>
      </c>
      <c r="F74" s="631" t="s">
        <v>574</v>
      </c>
      <c r="G74" s="601" t="s">
        <v>575</v>
      </c>
      <c r="H74" s="602" t="s">
        <v>960</v>
      </c>
      <c r="I74" s="603" t="s">
        <v>961</v>
      </c>
      <c r="J74" s="604" t="s">
        <v>362</v>
      </c>
      <c r="K74" s="605" t="s">
        <v>363</v>
      </c>
      <c r="L74" s="443" t="s">
        <v>364</v>
      </c>
      <c r="M74" s="601" t="s">
        <v>365</v>
      </c>
      <c r="N74" s="601" t="s">
        <v>382</v>
      </c>
      <c r="O74" s="606" t="s">
        <v>961</v>
      </c>
      <c r="P74" s="601" t="s">
        <v>990</v>
      </c>
      <c r="Q74" s="602" t="s">
        <v>963</v>
      </c>
      <c r="R74" s="601"/>
      <c r="S74" s="444" t="s">
        <v>910</v>
      </c>
      <c r="T74" s="444" t="s">
        <v>911</v>
      </c>
      <c r="U74" s="445">
        <v>52376.49</v>
      </c>
      <c r="V74" s="607">
        <v>18241.27</v>
      </c>
      <c r="W74" s="498"/>
    </row>
    <row r="75" spans="2:23" s="439" customFormat="1" x14ac:dyDescent="0.25">
      <c r="B75" s="601" t="s">
        <v>357</v>
      </c>
      <c r="C75" s="601" t="s">
        <v>371</v>
      </c>
      <c r="D75" s="601" t="s">
        <v>372</v>
      </c>
      <c r="E75" s="631" t="s">
        <v>576</v>
      </c>
      <c r="F75" s="631" t="s">
        <v>577</v>
      </c>
      <c r="G75" s="601" t="s">
        <v>578</v>
      </c>
      <c r="H75" s="602" t="s">
        <v>960</v>
      </c>
      <c r="I75" s="603" t="s">
        <v>961</v>
      </c>
      <c r="J75" s="604" t="s">
        <v>362</v>
      </c>
      <c r="K75" s="605" t="s">
        <v>363</v>
      </c>
      <c r="L75" s="443" t="s">
        <v>364</v>
      </c>
      <c r="M75" s="601" t="s">
        <v>365</v>
      </c>
      <c r="N75" s="601" t="s">
        <v>397</v>
      </c>
      <c r="O75" s="606" t="s">
        <v>961</v>
      </c>
      <c r="P75" s="601" t="s">
        <v>991</v>
      </c>
      <c r="Q75" s="602" t="s">
        <v>963</v>
      </c>
      <c r="R75" s="601"/>
      <c r="S75" s="444" t="s">
        <v>910</v>
      </c>
      <c r="T75" s="444" t="s">
        <v>911</v>
      </c>
      <c r="U75" s="445">
        <v>23196.719999999994</v>
      </c>
      <c r="V75" s="607">
        <v>5754.88</v>
      </c>
      <c r="W75" s="498"/>
    </row>
    <row r="76" spans="2:23" s="439" customFormat="1" x14ac:dyDescent="0.25">
      <c r="B76" s="601" t="s">
        <v>357</v>
      </c>
      <c r="C76" s="601" t="s">
        <v>371</v>
      </c>
      <c r="D76" s="601" t="s">
        <v>372</v>
      </c>
      <c r="E76" s="631" t="s">
        <v>579</v>
      </c>
      <c r="F76" s="631" t="s">
        <v>580</v>
      </c>
      <c r="G76" s="601" t="s">
        <v>581</v>
      </c>
      <c r="H76" s="602" t="s">
        <v>960</v>
      </c>
      <c r="I76" s="603" t="s">
        <v>961</v>
      </c>
      <c r="J76" s="604" t="s">
        <v>362</v>
      </c>
      <c r="K76" s="605" t="s">
        <v>363</v>
      </c>
      <c r="L76" s="443" t="s">
        <v>364</v>
      </c>
      <c r="M76" s="601" t="s">
        <v>365</v>
      </c>
      <c r="N76" s="601" t="s">
        <v>397</v>
      </c>
      <c r="O76" s="606" t="s">
        <v>961</v>
      </c>
      <c r="P76" s="601" t="s">
        <v>992</v>
      </c>
      <c r="Q76" s="602" t="s">
        <v>963</v>
      </c>
      <c r="R76" s="601"/>
      <c r="S76" s="444" t="s">
        <v>910</v>
      </c>
      <c r="T76" s="444" t="s">
        <v>911</v>
      </c>
      <c r="U76" s="445">
        <v>27152.400000000001</v>
      </c>
      <c r="V76" s="607">
        <v>9707.57</v>
      </c>
      <c r="W76" s="498"/>
    </row>
    <row r="77" spans="2:23" s="439" customFormat="1" x14ac:dyDescent="0.25">
      <c r="B77" s="601" t="s">
        <v>357</v>
      </c>
      <c r="C77" s="601" t="s">
        <v>371</v>
      </c>
      <c r="D77" s="601" t="s">
        <v>372</v>
      </c>
      <c r="E77" s="631" t="s">
        <v>582</v>
      </c>
      <c r="F77" s="631" t="s">
        <v>583</v>
      </c>
      <c r="G77" s="601" t="s">
        <v>584</v>
      </c>
      <c r="H77" s="602" t="s">
        <v>960</v>
      </c>
      <c r="I77" s="603" t="s">
        <v>961</v>
      </c>
      <c r="J77" s="604" t="s">
        <v>362</v>
      </c>
      <c r="K77" s="605" t="s">
        <v>363</v>
      </c>
      <c r="L77" s="443" t="s">
        <v>364</v>
      </c>
      <c r="M77" s="601" t="s">
        <v>365</v>
      </c>
      <c r="N77" s="601" t="s">
        <v>969</v>
      </c>
      <c r="O77" s="606" t="s">
        <v>961</v>
      </c>
      <c r="P77" s="601" t="s">
        <v>993</v>
      </c>
      <c r="Q77" s="602" t="s">
        <v>963</v>
      </c>
      <c r="R77" s="601"/>
      <c r="S77" s="444" t="s">
        <v>910</v>
      </c>
      <c r="T77" s="444" t="s">
        <v>911</v>
      </c>
      <c r="U77" s="445">
        <v>24159.040000000001</v>
      </c>
      <c r="V77" s="607">
        <v>6718.01</v>
      </c>
      <c r="W77" s="498"/>
    </row>
    <row r="78" spans="2:23" s="439" customFormat="1" x14ac:dyDescent="0.25">
      <c r="B78" s="601" t="s">
        <v>357</v>
      </c>
      <c r="C78" s="601" t="s">
        <v>371</v>
      </c>
      <c r="D78" s="601" t="s">
        <v>372</v>
      </c>
      <c r="E78" s="631" t="s">
        <v>585</v>
      </c>
      <c r="F78" s="631" t="s">
        <v>586</v>
      </c>
      <c r="G78" s="601" t="s">
        <v>587</v>
      </c>
      <c r="H78" s="602" t="s">
        <v>960</v>
      </c>
      <c r="I78" s="603" t="s">
        <v>961</v>
      </c>
      <c r="J78" s="604" t="s">
        <v>362</v>
      </c>
      <c r="K78" s="605" t="s">
        <v>363</v>
      </c>
      <c r="L78" s="443" t="s">
        <v>364</v>
      </c>
      <c r="M78" s="601" t="s">
        <v>365</v>
      </c>
      <c r="N78" s="601" t="s">
        <v>969</v>
      </c>
      <c r="O78" s="606" t="s">
        <v>961</v>
      </c>
      <c r="P78" s="601" t="s">
        <v>994</v>
      </c>
      <c r="Q78" s="602" t="s">
        <v>963</v>
      </c>
      <c r="R78" s="601"/>
      <c r="S78" s="444" t="s">
        <v>910</v>
      </c>
      <c r="T78" s="444" t="s">
        <v>911</v>
      </c>
      <c r="U78" s="445">
        <v>24159.040000000001</v>
      </c>
      <c r="V78" s="607">
        <v>6880.7300000000005</v>
      </c>
      <c r="W78" s="498"/>
    </row>
    <row r="79" spans="2:23" s="439" customFormat="1" x14ac:dyDescent="0.25">
      <c r="B79" s="601" t="s">
        <v>357</v>
      </c>
      <c r="C79" s="601" t="s">
        <v>371</v>
      </c>
      <c r="D79" s="601" t="s">
        <v>372</v>
      </c>
      <c r="E79" s="631" t="s">
        <v>588</v>
      </c>
      <c r="F79" s="631" t="s">
        <v>589</v>
      </c>
      <c r="G79" s="601" t="s">
        <v>590</v>
      </c>
      <c r="H79" s="602" t="s">
        <v>960</v>
      </c>
      <c r="I79" s="603" t="s">
        <v>961</v>
      </c>
      <c r="J79" s="604" t="s">
        <v>362</v>
      </c>
      <c r="K79" s="605" t="s">
        <v>363</v>
      </c>
      <c r="L79" s="443" t="s">
        <v>364</v>
      </c>
      <c r="M79" s="601" t="s">
        <v>365</v>
      </c>
      <c r="N79" s="601" t="s">
        <v>969</v>
      </c>
      <c r="O79" s="606" t="s">
        <v>961</v>
      </c>
      <c r="P79" s="601" t="s">
        <v>995</v>
      </c>
      <c r="Q79" s="602" t="s">
        <v>963</v>
      </c>
      <c r="R79" s="601"/>
      <c r="S79" s="444" t="s">
        <v>910</v>
      </c>
      <c r="T79" s="444" t="s">
        <v>911</v>
      </c>
      <c r="U79" s="445">
        <v>28990.840000000004</v>
      </c>
      <c r="V79" s="607">
        <v>11791.79</v>
      </c>
      <c r="W79" s="498"/>
    </row>
    <row r="80" spans="2:23" s="439" customFormat="1" x14ac:dyDescent="0.25">
      <c r="B80" s="601" t="s">
        <v>357</v>
      </c>
      <c r="C80" s="601" t="s">
        <v>401</v>
      </c>
      <c r="D80" s="601" t="s">
        <v>372</v>
      </c>
      <c r="E80" s="631" t="s">
        <v>591</v>
      </c>
      <c r="F80" s="631" t="s">
        <v>592</v>
      </c>
      <c r="G80" s="601" t="s">
        <v>593</v>
      </c>
      <c r="H80" s="602" t="s">
        <v>960</v>
      </c>
      <c r="I80" s="603" t="s">
        <v>961</v>
      </c>
      <c r="J80" s="604" t="s">
        <v>362</v>
      </c>
      <c r="K80" s="605" t="s">
        <v>363</v>
      </c>
      <c r="L80" s="443" t="s">
        <v>364</v>
      </c>
      <c r="M80" s="601" t="s">
        <v>365</v>
      </c>
      <c r="N80" s="601" t="s">
        <v>397</v>
      </c>
      <c r="O80" s="606" t="s">
        <v>961</v>
      </c>
      <c r="P80" s="601" t="s">
        <v>996</v>
      </c>
      <c r="Q80" s="602" t="s">
        <v>963</v>
      </c>
      <c r="R80" s="601"/>
      <c r="S80" s="444" t="s">
        <v>910</v>
      </c>
      <c r="T80" s="444" t="s">
        <v>911</v>
      </c>
      <c r="U80" s="445">
        <v>20066.41</v>
      </c>
      <c r="V80" s="607">
        <v>7213.7800000000007</v>
      </c>
      <c r="W80" s="498"/>
    </row>
    <row r="81" spans="2:23" s="439" customFormat="1" x14ac:dyDescent="0.25">
      <c r="B81" s="601" t="s">
        <v>357</v>
      </c>
      <c r="C81" s="601" t="s">
        <v>401</v>
      </c>
      <c r="D81" s="601" t="s">
        <v>372</v>
      </c>
      <c r="E81" s="631" t="s">
        <v>594</v>
      </c>
      <c r="F81" s="631" t="s">
        <v>595</v>
      </c>
      <c r="G81" s="601" t="s">
        <v>596</v>
      </c>
      <c r="H81" s="602" t="s">
        <v>960</v>
      </c>
      <c r="I81" s="603" t="s">
        <v>961</v>
      </c>
      <c r="J81" s="604" t="s">
        <v>362</v>
      </c>
      <c r="K81" s="605" t="s">
        <v>363</v>
      </c>
      <c r="L81" s="443" t="s">
        <v>364</v>
      </c>
      <c r="M81" s="601" t="s">
        <v>365</v>
      </c>
      <c r="N81" s="601" t="s">
        <v>397</v>
      </c>
      <c r="O81" s="606" t="s">
        <v>961</v>
      </c>
      <c r="P81" s="601" t="s">
        <v>997</v>
      </c>
      <c r="Q81" s="602" t="s">
        <v>963</v>
      </c>
      <c r="R81" s="601"/>
      <c r="S81" s="444" t="s">
        <v>910</v>
      </c>
      <c r="T81" s="444" t="s">
        <v>911</v>
      </c>
      <c r="U81" s="445">
        <v>24989.420000000002</v>
      </c>
      <c r="V81" s="607">
        <v>8442.41</v>
      </c>
      <c r="W81" s="498"/>
    </row>
    <row r="82" spans="2:23" s="439" customFormat="1" x14ac:dyDescent="0.25">
      <c r="B82" s="601" t="s">
        <v>357</v>
      </c>
      <c r="C82" s="601" t="s">
        <v>401</v>
      </c>
      <c r="D82" s="601" t="s">
        <v>372</v>
      </c>
      <c r="E82" s="631" t="s">
        <v>393</v>
      </c>
      <c r="F82" s="631" t="s">
        <v>394</v>
      </c>
      <c r="G82" s="601" t="s">
        <v>395</v>
      </c>
      <c r="H82" s="602" t="s">
        <v>960</v>
      </c>
      <c r="I82" s="603" t="s">
        <v>961</v>
      </c>
      <c r="J82" s="604" t="s">
        <v>362</v>
      </c>
      <c r="K82" s="605" t="s">
        <v>363</v>
      </c>
      <c r="L82" s="443" t="s">
        <v>364</v>
      </c>
      <c r="M82" s="601" t="s">
        <v>365</v>
      </c>
      <c r="N82" s="601" t="s">
        <v>397</v>
      </c>
      <c r="O82" s="606" t="s">
        <v>961</v>
      </c>
      <c r="P82" s="601" t="s">
        <v>398</v>
      </c>
      <c r="Q82" s="602" t="s">
        <v>963</v>
      </c>
      <c r="R82" s="601"/>
      <c r="S82" s="444" t="s">
        <v>910</v>
      </c>
      <c r="T82" s="444" t="s">
        <v>911</v>
      </c>
      <c r="U82" s="445">
        <v>40590.03</v>
      </c>
      <c r="V82" s="607">
        <v>48552.32</v>
      </c>
      <c r="W82" s="498"/>
    </row>
    <row r="83" spans="2:23" s="439" customFormat="1" x14ac:dyDescent="0.25">
      <c r="B83" s="601" t="s">
        <v>357</v>
      </c>
      <c r="C83" s="601" t="s">
        <v>401</v>
      </c>
      <c r="D83" s="601" t="s">
        <v>372</v>
      </c>
      <c r="E83" s="631" t="s">
        <v>597</v>
      </c>
      <c r="F83" s="631" t="s">
        <v>598</v>
      </c>
      <c r="G83" s="601" t="s">
        <v>599</v>
      </c>
      <c r="H83" s="602" t="s">
        <v>960</v>
      </c>
      <c r="I83" s="603" t="s">
        <v>961</v>
      </c>
      <c r="J83" s="604" t="s">
        <v>362</v>
      </c>
      <c r="K83" s="605" t="s">
        <v>363</v>
      </c>
      <c r="L83" s="443" t="s">
        <v>364</v>
      </c>
      <c r="M83" s="601" t="s">
        <v>365</v>
      </c>
      <c r="N83" s="601" t="s">
        <v>382</v>
      </c>
      <c r="O83" s="606" t="s">
        <v>961</v>
      </c>
      <c r="P83" s="601" t="s">
        <v>998</v>
      </c>
      <c r="Q83" s="602" t="s">
        <v>963</v>
      </c>
      <c r="R83" s="601"/>
      <c r="S83" s="444" t="s">
        <v>910</v>
      </c>
      <c r="T83" s="444" t="s">
        <v>911</v>
      </c>
      <c r="U83" s="445">
        <v>76322.040000000008</v>
      </c>
      <c r="V83" s="607">
        <v>33671.660000000003</v>
      </c>
      <c r="W83" s="498"/>
    </row>
    <row r="84" spans="2:23" s="439" customFormat="1" x14ac:dyDescent="0.25">
      <c r="B84" s="601" t="s">
        <v>357</v>
      </c>
      <c r="C84" s="601" t="s">
        <v>401</v>
      </c>
      <c r="D84" s="601" t="s">
        <v>372</v>
      </c>
      <c r="E84" s="631" t="s">
        <v>600</v>
      </c>
      <c r="F84" s="631" t="s">
        <v>601</v>
      </c>
      <c r="G84" s="601" t="s">
        <v>602</v>
      </c>
      <c r="H84" s="602" t="s">
        <v>960</v>
      </c>
      <c r="I84" s="603" t="s">
        <v>961</v>
      </c>
      <c r="J84" s="604" t="s">
        <v>362</v>
      </c>
      <c r="K84" s="605" t="s">
        <v>363</v>
      </c>
      <c r="L84" s="443" t="s">
        <v>364</v>
      </c>
      <c r="M84" s="601" t="s">
        <v>365</v>
      </c>
      <c r="N84" s="601" t="s">
        <v>382</v>
      </c>
      <c r="O84" s="606" t="s">
        <v>961</v>
      </c>
      <c r="P84" s="601" t="s">
        <v>999</v>
      </c>
      <c r="Q84" s="602" t="s">
        <v>963</v>
      </c>
      <c r="R84" s="601"/>
      <c r="S84" s="444" t="s">
        <v>910</v>
      </c>
      <c r="T84" s="444" t="s">
        <v>911</v>
      </c>
      <c r="U84" s="445">
        <v>66354.97</v>
      </c>
      <c r="V84" s="607">
        <v>39212.33</v>
      </c>
      <c r="W84" s="498"/>
    </row>
    <row r="85" spans="2:23" s="439" customFormat="1" x14ac:dyDescent="0.25">
      <c r="B85" s="601" t="s">
        <v>357</v>
      </c>
      <c r="C85" s="601" t="s">
        <v>401</v>
      </c>
      <c r="D85" s="601" t="s">
        <v>372</v>
      </c>
      <c r="E85" s="631" t="s">
        <v>603</v>
      </c>
      <c r="F85" s="631" t="s">
        <v>604</v>
      </c>
      <c r="G85" s="601" t="s">
        <v>605</v>
      </c>
      <c r="H85" s="602" t="s">
        <v>960</v>
      </c>
      <c r="I85" s="603" t="s">
        <v>961</v>
      </c>
      <c r="J85" s="604" t="s">
        <v>362</v>
      </c>
      <c r="K85" s="605" t="s">
        <v>363</v>
      </c>
      <c r="L85" s="443" t="s">
        <v>364</v>
      </c>
      <c r="M85" s="601" t="s">
        <v>365</v>
      </c>
      <c r="N85" s="601" t="s">
        <v>397</v>
      </c>
      <c r="O85" s="606" t="s">
        <v>961</v>
      </c>
      <c r="P85" s="601" t="s">
        <v>1000</v>
      </c>
      <c r="Q85" s="602" t="s">
        <v>963</v>
      </c>
      <c r="R85" s="601"/>
      <c r="S85" s="444" t="s">
        <v>910</v>
      </c>
      <c r="T85" s="444" t="s">
        <v>911</v>
      </c>
      <c r="U85" s="445">
        <v>43353.339999999989</v>
      </c>
      <c r="V85" s="607">
        <v>25236.48</v>
      </c>
      <c r="W85" s="498"/>
    </row>
    <row r="86" spans="2:23" s="439" customFormat="1" x14ac:dyDescent="0.25">
      <c r="B86" s="601" t="s">
        <v>357</v>
      </c>
      <c r="C86" s="601" t="s">
        <v>401</v>
      </c>
      <c r="D86" s="601" t="s">
        <v>372</v>
      </c>
      <c r="E86" s="631" t="s">
        <v>606</v>
      </c>
      <c r="F86" s="631" t="s">
        <v>607</v>
      </c>
      <c r="G86" s="601" t="s">
        <v>608</v>
      </c>
      <c r="H86" s="602" t="s">
        <v>960</v>
      </c>
      <c r="I86" s="603" t="s">
        <v>961</v>
      </c>
      <c r="J86" s="604" t="s">
        <v>362</v>
      </c>
      <c r="K86" s="605" t="s">
        <v>363</v>
      </c>
      <c r="L86" s="443" t="s">
        <v>364</v>
      </c>
      <c r="M86" s="601" t="s">
        <v>365</v>
      </c>
      <c r="N86" s="601" t="s">
        <v>397</v>
      </c>
      <c r="O86" s="606" t="s">
        <v>961</v>
      </c>
      <c r="P86" s="601" t="s">
        <v>1001</v>
      </c>
      <c r="Q86" s="602" t="s">
        <v>963</v>
      </c>
      <c r="R86" s="601"/>
      <c r="S86" s="444" t="s">
        <v>910</v>
      </c>
      <c r="T86" s="444" t="s">
        <v>911</v>
      </c>
      <c r="U86" s="445">
        <v>65027.19</v>
      </c>
      <c r="V86" s="607">
        <v>27231.81</v>
      </c>
      <c r="W86" s="498"/>
    </row>
    <row r="87" spans="2:23" s="439" customFormat="1" x14ac:dyDescent="0.25">
      <c r="B87" s="601" t="s">
        <v>357</v>
      </c>
      <c r="C87" s="601" t="s">
        <v>401</v>
      </c>
      <c r="D87" s="601" t="s">
        <v>372</v>
      </c>
      <c r="E87" s="631" t="s">
        <v>609</v>
      </c>
      <c r="F87" s="631" t="s">
        <v>610</v>
      </c>
      <c r="G87" s="601" t="s">
        <v>611</v>
      </c>
      <c r="H87" s="602" t="s">
        <v>960</v>
      </c>
      <c r="I87" s="603" t="s">
        <v>961</v>
      </c>
      <c r="J87" s="604" t="s">
        <v>362</v>
      </c>
      <c r="K87" s="605" t="s">
        <v>363</v>
      </c>
      <c r="L87" s="443" t="s">
        <v>364</v>
      </c>
      <c r="M87" s="601" t="s">
        <v>365</v>
      </c>
      <c r="N87" s="601" t="s">
        <v>382</v>
      </c>
      <c r="O87" s="606" t="s">
        <v>961</v>
      </c>
      <c r="P87" s="601" t="s">
        <v>1002</v>
      </c>
      <c r="Q87" s="602" t="s">
        <v>963</v>
      </c>
      <c r="R87" s="601"/>
      <c r="S87" s="444" t="s">
        <v>910</v>
      </c>
      <c r="T87" s="444" t="s">
        <v>911</v>
      </c>
      <c r="U87" s="445">
        <v>73780.37000000001</v>
      </c>
      <c r="V87" s="607">
        <v>41253.97</v>
      </c>
      <c r="W87" s="498"/>
    </row>
    <row r="88" spans="2:23" s="439" customFormat="1" x14ac:dyDescent="0.25">
      <c r="B88" s="601" t="s">
        <v>357</v>
      </c>
      <c r="C88" s="601" t="s">
        <v>401</v>
      </c>
      <c r="D88" s="601" t="s">
        <v>372</v>
      </c>
      <c r="E88" s="631" t="s">
        <v>612</v>
      </c>
      <c r="F88" s="631" t="s">
        <v>613</v>
      </c>
      <c r="G88" s="601" t="s">
        <v>614</v>
      </c>
      <c r="H88" s="602" t="s">
        <v>960</v>
      </c>
      <c r="I88" s="603" t="s">
        <v>961</v>
      </c>
      <c r="J88" s="604" t="s">
        <v>362</v>
      </c>
      <c r="K88" s="605" t="s">
        <v>363</v>
      </c>
      <c r="L88" s="443" t="s">
        <v>364</v>
      </c>
      <c r="M88" s="601" t="s">
        <v>365</v>
      </c>
      <c r="N88" s="601" t="s">
        <v>382</v>
      </c>
      <c r="O88" s="606" t="s">
        <v>961</v>
      </c>
      <c r="P88" s="601" t="s">
        <v>1003</v>
      </c>
      <c r="Q88" s="602" t="s">
        <v>963</v>
      </c>
      <c r="R88" s="601"/>
      <c r="S88" s="444" t="s">
        <v>910</v>
      </c>
      <c r="T88" s="444" t="s">
        <v>911</v>
      </c>
      <c r="U88" s="445">
        <v>48659.670000000013</v>
      </c>
      <c r="V88" s="607">
        <v>16407.099999999999</v>
      </c>
      <c r="W88" s="498"/>
    </row>
    <row r="89" spans="2:23" s="439" customFormat="1" x14ac:dyDescent="0.25">
      <c r="B89" s="601" t="s">
        <v>357</v>
      </c>
      <c r="C89" s="601" t="s">
        <v>401</v>
      </c>
      <c r="D89" s="601" t="s">
        <v>372</v>
      </c>
      <c r="E89" s="631" t="s">
        <v>615</v>
      </c>
      <c r="F89" s="631" t="s">
        <v>616</v>
      </c>
      <c r="G89" s="601" t="s">
        <v>617</v>
      </c>
      <c r="H89" s="602" t="s">
        <v>960</v>
      </c>
      <c r="I89" s="603" t="s">
        <v>961</v>
      </c>
      <c r="J89" s="604" t="s">
        <v>362</v>
      </c>
      <c r="K89" s="605" t="s">
        <v>363</v>
      </c>
      <c r="L89" s="443" t="s">
        <v>364</v>
      </c>
      <c r="M89" s="601" t="s">
        <v>365</v>
      </c>
      <c r="N89" s="601" t="s">
        <v>382</v>
      </c>
      <c r="O89" s="606" t="s">
        <v>961</v>
      </c>
      <c r="P89" s="601" t="s">
        <v>1004</v>
      </c>
      <c r="Q89" s="602" t="s">
        <v>963</v>
      </c>
      <c r="R89" s="601"/>
      <c r="S89" s="444" t="s">
        <v>910</v>
      </c>
      <c r="T89" s="444" t="s">
        <v>911</v>
      </c>
      <c r="U89" s="445">
        <v>74546.360000000015</v>
      </c>
      <c r="V89" s="607">
        <v>30421.59</v>
      </c>
      <c r="W89" s="498"/>
    </row>
    <row r="90" spans="2:23" s="439" customFormat="1" x14ac:dyDescent="0.25">
      <c r="B90" s="601" t="s">
        <v>357</v>
      </c>
      <c r="C90" s="601" t="s">
        <v>401</v>
      </c>
      <c r="D90" s="601" t="s">
        <v>372</v>
      </c>
      <c r="E90" s="631" t="s">
        <v>618</v>
      </c>
      <c r="F90" s="631" t="s">
        <v>619</v>
      </c>
      <c r="G90" s="601" t="s">
        <v>620</v>
      </c>
      <c r="H90" s="602" t="s">
        <v>960</v>
      </c>
      <c r="I90" s="603" t="s">
        <v>961</v>
      </c>
      <c r="J90" s="604" t="s">
        <v>362</v>
      </c>
      <c r="K90" s="605" t="s">
        <v>363</v>
      </c>
      <c r="L90" s="443" t="s">
        <v>364</v>
      </c>
      <c r="M90" s="601" t="s">
        <v>365</v>
      </c>
      <c r="N90" s="601" t="s">
        <v>382</v>
      </c>
      <c r="O90" s="606" t="s">
        <v>961</v>
      </c>
      <c r="P90" s="601" t="s">
        <v>1005</v>
      </c>
      <c r="Q90" s="602" t="s">
        <v>963</v>
      </c>
      <c r="R90" s="601"/>
      <c r="S90" s="444" t="s">
        <v>910</v>
      </c>
      <c r="T90" s="444" t="s">
        <v>911</v>
      </c>
      <c r="U90" s="445">
        <v>77888.819999999992</v>
      </c>
      <c r="V90" s="607">
        <v>40199.250000000007</v>
      </c>
      <c r="W90" s="498"/>
    </row>
    <row r="91" spans="2:23" s="439" customFormat="1" x14ac:dyDescent="0.25">
      <c r="B91" s="601" t="s">
        <v>357</v>
      </c>
      <c r="C91" s="601" t="s">
        <v>401</v>
      </c>
      <c r="D91" s="601" t="s">
        <v>372</v>
      </c>
      <c r="E91" s="631" t="s">
        <v>621</v>
      </c>
      <c r="F91" s="631" t="s">
        <v>622</v>
      </c>
      <c r="G91" s="601" t="s">
        <v>623</v>
      </c>
      <c r="H91" s="602" t="s">
        <v>960</v>
      </c>
      <c r="I91" s="603" t="s">
        <v>961</v>
      </c>
      <c r="J91" s="604" t="s">
        <v>362</v>
      </c>
      <c r="K91" s="605" t="s">
        <v>363</v>
      </c>
      <c r="L91" s="443" t="s">
        <v>364</v>
      </c>
      <c r="M91" s="601" t="s">
        <v>365</v>
      </c>
      <c r="N91" s="601" t="s">
        <v>397</v>
      </c>
      <c r="O91" s="606" t="s">
        <v>961</v>
      </c>
      <c r="P91" s="601" t="s">
        <v>1006</v>
      </c>
      <c r="Q91" s="602" t="s">
        <v>963</v>
      </c>
      <c r="R91" s="601"/>
      <c r="S91" s="444" t="s">
        <v>910</v>
      </c>
      <c r="T91" s="444" t="s">
        <v>911</v>
      </c>
      <c r="U91" s="445">
        <v>60577.219999999987</v>
      </c>
      <c r="V91" s="607">
        <v>27132.039999999997</v>
      </c>
      <c r="W91" s="498"/>
    </row>
    <row r="92" spans="2:23" s="439" customFormat="1" x14ac:dyDescent="0.25">
      <c r="B92" s="601" t="s">
        <v>357</v>
      </c>
      <c r="C92" s="601" t="s">
        <v>401</v>
      </c>
      <c r="D92" s="601" t="s">
        <v>372</v>
      </c>
      <c r="E92" s="631" t="s">
        <v>624</v>
      </c>
      <c r="F92" s="631" t="s">
        <v>625</v>
      </c>
      <c r="G92" s="601" t="s">
        <v>626</v>
      </c>
      <c r="H92" s="602" t="s">
        <v>960</v>
      </c>
      <c r="I92" s="603" t="s">
        <v>961</v>
      </c>
      <c r="J92" s="604" t="s">
        <v>362</v>
      </c>
      <c r="K92" s="605" t="s">
        <v>363</v>
      </c>
      <c r="L92" s="443" t="s">
        <v>364</v>
      </c>
      <c r="M92" s="601" t="s">
        <v>365</v>
      </c>
      <c r="N92" s="601" t="s">
        <v>397</v>
      </c>
      <c r="O92" s="606" t="s">
        <v>961</v>
      </c>
      <c r="P92" s="601" t="s">
        <v>1007</v>
      </c>
      <c r="Q92" s="602" t="s">
        <v>963</v>
      </c>
      <c r="R92" s="601"/>
      <c r="S92" s="444" t="s">
        <v>910</v>
      </c>
      <c r="T92" s="444" t="s">
        <v>911</v>
      </c>
      <c r="U92" s="445">
        <v>49387.19999999999</v>
      </c>
      <c r="V92" s="607">
        <v>33014.92</v>
      </c>
      <c r="W92" s="498"/>
    </row>
    <row r="93" spans="2:23" s="439" customFormat="1" x14ac:dyDescent="0.25">
      <c r="B93" s="601" t="s">
        <v>357</v>
      </c>
      <c r="C93" s="601" t="s">
        <v>401</v>
      </c>
      <c r="D93" s="601" t="s">
        <v>372</v>
      </c>
      <c r="E93" s="631" t="s">
        <v>627</v>
      </c>
      <c r="F93" s="631" t="s">
        <v>628</v>
      </c>
      <c r="G93" s="601" t="s">
        <v>629</v>
      </c>
      <c r="H93" s="602" t="s">
        <v>960</v>
      </c>
      <c r="I93" s="603" t="s">
        <v>961</v>
      </c>
      <c r="J93" s="604" t="s">
        <v>362</v>
      </c>
      <c r="K93" s="605" t="s">
        <v>363</v>
      </c>
      <c r="L93" s="443" t="s">
        <v>364</v>
      </c>
      <c r="M93" s="601" t="s">
        <v>365</v>
      </c>
      <c r="N93" s="601" t="s">
        <v>969</v>
      </c>
      <c r="O93" s="606" t="s">
        <v>961</v>
      </c>
      <c r="P93" s="601" t="s">
        <v>1008</v>
      </c>
      <c r="Q93" s="602" t="s">
        <v>963</v>
      </c>
      <c r="R93" s="601"/>
      <c r="S93" s="444" t="s">
        <v>910</v>
      </c>
      <c r="T93" s="444" t="s">
        <v>911</v>
      </c>
      <c r="U93" s="445">
        <v>55530.210000000006</v>
      </c>
      <c r="V93" s="607">
        <v>16021.08</v>
      </c>
      <c r="W93" s="498"/>
    </row>
    <row r="94" spans="2:23" s="439" customFormat="1" x14ac:dyDescent="0.25">
      <c r="B94" s="601" t="s">
        <v>357</v>
      </c>
      <c r="C94" s="601" t="s">
        <v>401</v>
      </c>
      <c r="D94" s="601" t="s">
        <v>372</v>
      </c>
      <c r="E94" s="631" t="s">
        <v>630</v>
      </c>
      <c r="F94" s="631" t="s">
        <v>631</v>
      </c>
      <c r="G94" s="601" t="s">
        <v>632</v>
      </c>
      <c r="H94" s="602" t="s">
        <v>960</v>
      </c>
      <c r="I94" s="603" t="s">
        <v>961</v>
      </c>
      <c r="J94" s="604" t="s">
        <v>362</v>
      </c>
      <c r="K94" s="605" t="s">
        <v>363</v>
      </c>
      <c r="L94" s="443" t="s">
        <v>364</v>
      </c>
      <c r="M94" s="601" t="s">
        <v>365</v>
      </c>
      <c r="N94" s="601" t="s">
        <v>382</v>
      </c>
      <c r="O94" s="606" t="s">
        <v>961</v>
      </c>
      <c r="P94" s="601" t="s">
        <v>1009</v>
      </c>
      <c r="Q94" s="602" t="s">
        <v>963</v>
      </c>
      <c r="R94" s="601"/>
      <c r="S94" s="444" t="s">
        <v>910</v>
      </c>
      <c r="T94" s="444" t="s">
        <v>911</v>
      </c>
      <c r="U94" s="445">
        <v>57669.270000000004</v>
      </c>
      <c r="V94" s="607">
        <v>16842.68</v>
      </c>
      <c r="W94" s="498"/>
    </row>
    <row r="95" spans="2:23" s="439" customFormat="1" x14ac:dyDescent="0.25">
      <c r="B95" s="601" t="s">
        <v>357</v>
      </c>
      <c r="C95" s="601" t="s">
        <v>401</v>
      </c>
      <c r="D95" s="601" t="s">
        <v>372</v>
      </c>
      <c r="E95" s="631" t="s">
        <v>633</v>
      </c>
      <c r="F95" s="631" t="s">
        <v>634</v>
      </c>
      <c r="G95" s="601" t="s">
        <v>635</v>
      </c>
      <c r="H95" s="602" t="s">
        <v>960</v>
      </c>
      <c r="I95" s="603" t="s">
        <v>961</v>
      </c>
      <c r="J95" s="604" t="s">
        <v>362</v>
      </c>
      <c r="K95" s="605" t="s">
        <v>363</v>
      </c>
      <c r="L95" s="443" t="s">
        <v>364</v>
      </c>
      <c r="M95" s="601" t="s">
        <v>365</v>
      </c>
      <c r="N95" s="601" t="s">
        <v>382</v>
      </c>
      <c r="O95" s="606" t="s">
        <v>961</v>
      </c>
      <c r="P95" s="601" t="s">
        <v>1010</v>
      </c>
      <c r="Q95" s="602" t="s">
        <v>963</v>
      </c>
      <c r="R95" s="601"/>
      <c r="S95" s="444" t="s">
        <v>910</v>
      </c>
      <c r="T95" s="444" t="s">
        <v>911</v>
      </c>
      <c r="U95" s="445">
        <v>60144.770000000011</v>
      </c>
      <c r="V95" s="607">
        <v>57754.559999999998</v>
      </c>
      <c r="W95" s="498"/>
    </row>
    <row r="96" spans="2:23" s="439" customFormat="1" x14ac:dyDescent="0.25">
      <c r="B96" s="601" t="s">
        <v>357</v>
      </c>
      <c r="C96" s="601" t="s">
        <v>401</v>
      </c>
      <c r="D96" s="601" t="s">
        <v>372</v>
      </c>
      <c r="E96" s="631" t="s">
        <v>636</v>
      </c>
      <c r="F96" s="631" t="s">
        <v>637</v>
      </c>
      <c r="G96" s="601" t="s">
        <v>638</v>
      </c>
      <c r="H96" s="602" t="s">
        <v>960</v>
      </c>
      <c r="I96" s="603" t="s">
        <v>961</v>
      </c>
      <c r="J96" s="604" t="s">
        <v>362</v>
      </c>
      <c r="K96" s="605" t="s">
        <v>363</v>
      </c>
      <c r="L96" s="443" t="s">
        <v>364</v>
      </c>
      <c r="M96" s="601" t="s">
        <v>365</v>
      </c>
      <c r="N96" s="601" t="s">
        <v>969</v>
      </c>
      <c r="O96" s="606" t="s">
        <v>961</v>
      </c>
      <c r="P96" s="601" t="s">
        <v>1011</v>
      </c>
      <c r="Q96" s="602" t="s">
        <v>963</v>
      </c>
      <c r="R96" s="601"/>
      <c r="S96" s="444" t="s">
        <v>910</v>
      </c>
      <c r="T96" s="444" t="s">
        <v>911</v>
      </c>
      <c r="U96" s="445">
        <v>46302.210000000006</v>
      </c>
      <c r="V96" s="607">
        <v>12156.839999999998</v>
      </c>
      <c r="W96" s="498"/>
    </row>
    <row r="97" spans="2:23" s="439" customFormat="1" x14ac:dyDescent="0.25">
      <c r="B97" s="601" t="s">
        <v>357</v>
      </c>
      <c r="C97" s="601" t="s">
        <v>401</v>
      </c>
      <c r="D97" s="601" t="s">
        <v>372</v>
      </c>
      <c r="E97" s="631" t="s">
        <v>639</v>
      </c>
      <c r="F97" s="631" t="s">
        <v>640</v>
      </c>
      <c r="G97" s="601" t="s">
        <v>641</v>
      </c>
      <c r="H97" s="602" t="s">
        <v>960</v>
      </c>
      <c r="I97" s="603" t="s">
        <v>961</v>
      </c>
      <c r="J97" s="604" t="s">
        <v>362</v>
      </c>
      <c r="K97" s="605" t="s">
        <v>363</v>
      </c>
      <c r="L97" s="443" t="s">
        <v>364</v>
      </c>
      <c r="M97" s="601" t="s">
        <v>365</v>
      </c>
      <c r="N97" s="601" t="s">
        <v>397</v>
      </c>
      <c r="O97" s="606" t="s">
        <v>961</v>
      </c>
      <c r="P97" s="601" t="s">
        <v>1012</v>
      </c>
      <c r="Q97" s="602" t="s">
        <v>963</v>
      </c>
      <c r="R97" s="601"/>
      <c r="S97" s="444" t="s">
        <v>910</v>
      </c>
      <c r="T97" s="444" t="s">
        <v>911</v>
      </c>
      <c r="U97" s="445">
        <v>59457.89</v>
      </c>
      <c r="V97" s="607">
        <v>25704.87</v>
      </c>
      <c r="W97" s="498"/>
    </row>
    <row r="98" spans="2:23" s="439" customFormat="1" x14ac:dyDescent="0.25">
      <c r="B98" s="601" t="s">
        <v>357</v>
      </c>
      <c r="C98" s="601" t="s">
        <v>401</v>
      </c>
      <c r="D98" s="601" t="s">
        <v>372</v>
      </c>
      <c r="E98" s="631" t="s">
        <v>642</v>
      </c>
      <c r="F98" s="631" t="s">
        <v>643</v>
      </c>
      <c r="G98" s="601" t="s">
        <v>644</v>
      </c>
      <c r="H98" s="602" t="s">
        <v>960</v>
      </c>
      <c r="I98" s="603" t="s">
        <v>961</v>
      </c>
      <c r="J98" s="604" t="s">
        <v>362</v>
      </c>
      <c r="K98" s="605" t="s">
        <v>363</v>
      </c>
      <c r="L98" s="443" t="s">
        <v>364</v>
      </c>
      <c r="M98" s="601" t="s">
        <v>365</v>
      </c>
      <c r="N98" s="601" t="s">
        <v>397</v>
      </c>
      <c r="O98" s="606" t="s">
        <v>961</v>
      </c>
      <c r="P98" s="601" t="s">
        <v>1013</v>
      </c>
      <c r="Q98" s="602" t="s">
        <v>963</v>
      </c>
      <c r="R98" s="601"/>
      <c r="S98" s="444" t="s">
        <v>910</v>
      </c>
      <c r="T98" s="444" t="s">
        <v>911</v>
      </c>
      <c r="U98" s="445">
        <v>31355.149999999998</v>
      </c>
      <c r="V98" s="607">
        <v>8639.3299999999981</v>
      </c>
      <c r="W98" s="498"/>
    </row>
    <row r="99" spans="2:23" s="439" customFormat="1" x14ac:dyDescent="0.25">
      <c r="B99" s="601" t="s">
        <v>357</v>
      </c>
      <c r="C99" s="601" t="s">
        <v>401</v>
      </c>
      <c r="D99" s="601" t="s">
        <v>372</v>
      </c>
      <c r="E99" s="631" t="s">
        <v>645</v>
      </c>
      <c r="F99" s="631" t="s">
        <v>646</v>
      </c>
      <c r="G99" s="601" t="s">
        <v>647</v>
      </c>
      <c r="H99" s="602" t="s">
        <v>960</v>
      </c>
      <c r="I99" s="603" t="s">
        <v>961</v>
      </c>
      <c r="J99" s="604" t="s">
        <v>362</v>
      </c>
      <c r="K99" s="605" t="s">
        <v>363</v>
      </c>
      <c r="L99" s="443" t="s">
        <v>364</v>
      </c>
      <c r="M99" s="601" t="s">
        <v>365</v>
      </c>
      <c r="N99" s="601" t="s">
        <v>397</v>
      </c>
      <c r="O99" s="606" t="s">
        <v>961</v>
      </c>
      <c r="P99" s="601" t="s">
        <v>1014</v>
      </c>
      <c r="Q99" s="602" t="s">
        <v>963</v>
      </c>
      <c r="R99" s="601"/>
      <c r="S99" s="444" t="s">
        <v>910</v>
      </c>
      <c r="T99" s="444" t="s">
        <v>911</v>
      </c>
      <c r="U99" s="445">
        <v>31925.82</v>
      </c>
      <c r="V99" s="607">
        <v>4584.6400000000003</v>
      </c>
      <c r="W99" s="498"/>
    </row>
    <row r="100" spans="2:23" s="439" customFormat="1" x14ac:dyDescent="0.25">
      <c r="B100" s="601" t="s">
        <v>357</v>
      </c>
      <c r="C100" s="601" t="s">
        <v>401</v>
      </c>
      <c r="D100" s="601" t="s">
        <v>372</v>
      </c>
      <c r="E100" s="631" t="s">
        <v>648</v>
      </c>
      <c r="F100" s="631" t="s">
        <v>649</v>
      </c>
      <c r="G100" s="601" t="s">
        <v>650</v>
      </c>
      <c r="H100" s="602" t="s">
        <v>960</v>
      </c>
      <c r="I100" s="603" t="s">
        <v>961</v>
      </c>
      <c r="J100" s="604" t="s">
        <v>362</v>
      </c>
      <c r="K100" s="605" t="s">
        <v>363</v>
      </c>
      <c r="L100" s="443" t="s">
        <v>364</v>
      </c>
      <c r="M100" s="601" t="s">
        <v>365</v>
      </c>
      <c r="N100" s="601" t="s">
        <v>397</v>
      </c>
      <c r="O100" s="606" t="s">
        <v>961</v>
      </c>
      <c r="P100" s="601" t="s">
        <v>1015</v>
      </c>
      <c r="Q100" s="602" t="s">
        <v>963</v>
      </c>
      <c r="R100" s="601"/>
      <c r="S100" s="444" t="s">
        <v>910</v>
      </c>
      <c r="T100" s="444" t="s">
        <v>911</v>
      </c>
      <c r="U100" s="445">
        <v>58812.69</v>
      </c>
      <c r="V100" s="607">
        <v>16582.82</v>
      </c>
      <c r="W100" s="498"/>
    </row>
    <row r="101" spans="2:23" s="439" customFormat="1" x14ac:dyDescent="0.25">
      <c r="B101" s="601" t="s">
        <v>357</v>
      </c>
      <c r="C101" s="601" t="s">
        <v>401</v>
      </c>
      <c r="D101" s="601" t="s">
        <v>372</v>
      </c>
      <c r="E101" s="631" t="s">
        <v>651</v>
      </c>
      <c r="F101" s="631" t="s">
        <v>652</v>
      </c>
      <c r="G101" s="601" t="s">
        <v>653</v>
      </c>
      <c r="H101" s="602" t="s">
        <v>960</v>
      </c>
      <c r="I101" s="603" t="s">
        <v>961</v>
      </c>
      <c r="J101" s="604" t="s">
        <v>362</v>
      </c>
      <c r="K101" s="605" t="s">
        <v>363</v>
      </c>
      <c r="L101" s="443" t="s">
        <v>364</v>
      </c>
      <c r="M101" s="601" t="s">
        <v>365</v>
      </c>
      <c r="N101" s="601" t="s">
        <v>382</v>
      </c>
      <c r="O101" s="606" t="s">
        <v>961</v>
      </c>
      <c r="P101" s="601" t="s">
        <v>1016</v>
      </c>
      <c r="Q101" s="602" t="s">
        <v>963</v>
      </c>
      <c r="R101" s="601"/>
      <c r="S101" s="444" t="s">
        <v>910</v>
      </c>
      <c r="T101" s="444" t="s">
        <v>911</v>
      </c>
      <c r="U101" s="445">
        <v>73780.37000000001</v>
      </c>
      <c r="V101" s="607">
        <v>27279.95</v>
      </c>
      <c r="W101" s="498"/>
    </row>
    <row r="102" spans="2:23" s="439" customFormat="1" x14ac:dyDescent="0.25">
      <c r="B102" s="601" t="s">
        <v>357</v>
      </c>
      <c r="C102" s="601" t="s">
        <v>401</v>
      </c>
      <c r="D102" s="601" t="s">
        <v>372</v>
      </c>
      <c r="E102" s="631" t="s">
        <v>654</v>
      </c>
      <c r="F102" s="631" t="s">
        <v>655</v>
      </c>
      <c r="G102" s="601" t="s">
        <v>656</v>
      </c>
      <c r="H102" s="602" t="s">
        <v>960</v>
      </c>
      <c r="I102" s="603" t="s">
        <v>961</v>
      </c>
      <c r="J102" s="604" t="s">
        <v>362</v>
      </c>
      <c r="K102" s="605" t="s">
        <v>363</v>
      </c>
      <c r="L102" s="443" t="s">
        <v>364</v>
      </c>
      <c r="M102" s="601" t="s">
        <v>365</v>
      </c>
      <c r="N102" s="601" t="s">
        <v>382</v>
      </c>
      <c r="O102" s="606" t="s">
        <v>961</v>
      </c>
      <c r="P102" s="601" t="s">
        <v>1017</v>
      </c>
      <c r="Q102" s="602" t="s">
        <v>963</v>
      </c>
      <c r="R102" s="601"/>
      <c r="S102" s="444" t="s">
        <v>910</v>
      </c>
      <c r="T102" s="444" t="s">
        <v>911</v>
      </c>
      <c r="U102" s="445">
        <v>75834.600000000006</v>
      </c>
      <c r="V102" s="607">
        <v>25382.699999999997</v>
      </c>
      <c r="W102" s="498"/>
    </row>
    <row r="103" spans="2:23" s="439" customFormat="1" x14ac:dyDescent="0.25">
      <c r="B103" s="601" t="s">
        <v>357</v>
      </c>
      <c r="C103" s="601" t="s">
        <v>401</v>
      </c>
      <c r="D103" s="601" t="s">
        <v>372</v>
      </c>
      <c r="E103" s="631" t="s">
        <v>657</v>
      </c>
      <c r="F103" s="631" t="s">
        <v>658</v>
      </c>
      <c r="G103" s="601" t="s">
        <v>659</v>
      </c>
      <c r="H103" s="602" t="s">
        <v>960</v>
      </c>
      <c r="I103" s="603" t="s">
        <v>961</v>
      </c>
      <c r="J103" s="604" t="s">
        <v>362</v>
      </c>
      <c r="K103" s="605" t="s">
        <v>363</v>
      </c>
      <c r="L103" s="443" t="s">
        <v>364</v>
      </c>
      <c r="M103" s="601" t="s">
        <v>365</v>
      </c>
      <c r="N103" s="601" t="s">
        <v>397</v>
      </c>
      <c r="O103" s="606" t="s">
        <v>961</v>
      </c>
      <c r="P103" s="601" t="s">
        <v>1018</v>
      </c>
      <c r="Q103" s="602" t="s">
        <v>963</v>
      </c>
      <c r="R103" s="601"/>
      <c r="S103" s="444" t="s">
        <v>910</v>
      </c>
      <c r="T103" s="444" t="s">
        <v>911</v>
      </c>
      <c r="U103" s="445">
        <v>69145.290000000008</v>
      </c>
      <c r="V103" s="607">
        <v>30460.41</v>
      </c>
      <c r="W103" s="498"/>
    </row>
    <row r="104" spans="2:23" s="439" customFormat="1" x14ac:dyDescent="0.25">
      <c r="B104" s="601" t="s">
        <v>357</v>
      </c>
      <c r="C104" s="601" t="s">
        <v>401</v>
      </c>
      <c r="D104" s="601" t="s">
        <v>372</v>
      </c>
      <c r="E104" s="631" t="s">
        <v>660</v>
      </c>
      <c r="F104" s="631" t="s">
        <v>661</v>
      </c>
      <c r="G104" s="601" t="s">
        <v>662</v>
      </c>
      <c r="H104" s="602" t="s">
        <v>960</v>
      </c>
      <c r="I104" s="603" t="s">
        <v>961</v>
      </c>
      <c r="J104" s="604" t="s">
        <v>362</v>
      </c>
      <c r="K104" s="605" t="s">
        <v>363</v>
      </c>
      <c r="L104" s="443" t="s">
        <v>364</v>
      </c>
      <c r="M104" s="601" t="s">
        <v>365</v>
      </c>
      <c r="N104" s="601" t="s">
        <v>382</v>
      </c>
      <c r="O104" s="606" t="s">
        <v>961</v>
      </c>
      <c r="P104" s="601" t="s">
        <v>1019</v>
      </c>
      <c r="Q104" s="602" t="s">
        <v>963</v>
      </c>
      <c r="R104" s="601"/>
      <c r="S104" s="444" t="s">
        <v>910</v>
      </c>
      <c r="T104" s="444" t="s">
        <v>911</v>
      </c>
      <c r="U104" s="445">
        <v>73337.069999999992</v>
      </c>
      <c r="V104" s="607">
        <v>33095.380000000005</v>
      </c>
      <c r="W104" s="498"/>
    </row>
    <row r="105" spans="2:23" s="439" customFormat="1" x14ac:dyDescent="0.25">
      <c r="B105" s="601" t="s">
        <v>357</v>
      </c>
      <c r="C105" s="601" t="s">
        <v>666</v>
      </c>
      <c r="D105" s="601" t="s">
        <v>372</v>
      </c>
      <c r="E105" s="631" t="s">
        <v>663</v>
      </c>
      <c r="F105" s="631" t="s">
        <v>664</v>
      </c>
      <c r="G105" s="601" t="s">
        <v>665</v>
      </c>
      <c r="H105" s="602" t="s">
        <v>960</v>
      </c>
      <c r="I105" s="603" t="s">
        <v>961</v>
      </c>
      <c r="J105" s="604" t="s">
        <v>362</v>
      </c>
      <c r="K105" s="605" t="s">
        <v>363</v>
      </c>
      <c r="L105" s="443" t="s">
        <v>364</v>
      </c>
      <c r="M105" s="601" t="s">
        <v>365</v>
      </c>
      <c r="N105" s="601" t="s">
        <v>382</v>
      </c>
      <c r="O105" s="606" t="s">
        <v>961</v>
      </c>
      <c r="P105" s="601" t="s">
        <v>1020</v>
      </c>
      <c r="Q105" s="602" t="s">
        <v>963</v>
      </c>
      <c r="R105" s="601"/>
      <c r="S105" s="444" t="s">
        <v>910</v>
      </c>
      <c r="T105" s="444" t="s">
        <v>911</v>
      </c>
      <c r="U105" s="445">
        <v>65094.39</v>
      </c>
      <c r="V105" s="607">
        <v>12461.810000000001</v>
      </c>
      <c r="W105" s="498"/>
    </row>
    <row r="106" spans="2:23" s="439" customFormat="1" x14ac:dyDescent="0.25">
      <c r="B106" s="601" t="s">
        <v>357</v>
      </c>
      <c r="C106" s="601" t="s">
        <v>666</v>
      </c>
      <c r="D106" s="601" t="s">
        <v>372</v>
      </c>
      <c r="E106" s="631" t="s">
        <v>667</v>
      </c>
      <c r="F106" s="631" t="s">
        <v>668</v>
      </c>
      <c r="G106" s="601" t="s">
        <v>669</v>
      </c>
      <c r="H106" s="602" t="s">
        <v>960</v>
      </c>
      <c r="I106" s="603" t="s">
        <v>961</v>
      </c>
      <c r="J106" s="604" t="s">
        <v>362</v>
      </c>
      <c r="K106" s="605" t="s">
        <v>363</v>
      </c>
      <c r="L106" s="443" t="s">
        <v>364</v>
      </c>
      <c r="M106" s="601" t="s">
        <v>365</v>
      </c>
      <c r="N106" s="601" t="s">
        <v>382</v>
      </c>
      <c r="O106" s="606" t="s">
        <v>961</v>
      </c>
      <c r="P106" s="601" t="s">
        <v>1021</v>
      </c>
      <c r="Q106" s="602" t="s">
        <v>963</v>
      </c>
      <c r="R106" s="601"/>
      <c r="S106" s="444" t="s">
        <v>910</v>
      </c>
      <c r="T106" s="444" t="s">
        <v>911</v>
      </c>
      <c r="U106" s="445">
        <v>71575.61</v>
      </c>
      <c r="V106" s="607">
        <v>16211.310000000001</v>
      </c>
      <c r="W106" s="498"/>
    </row>
    <row r="107" spans="2:23" s="439" customFormat="1" x14ac:dyDescent="0.25">
      <c r="B107" s="601" t="s">
        <v>357</v>
      </c>
      <c r="C107" s="601" t="s">
        <v>666</v>
      </c>
      <c r="D107" s="601" t="s">
        <v>372</v>
      </c>
      <c r="E107" s="631" t="s">
        <v>670</v>
      </c>
      <c r="F107" s="631" t="s">
        <v>671</v>
      </c>
      <c r="G107" s="601" t="s">
        <v>672</v>
      </c>
      <c r="H107" s="602" t="s">
        <v>960</v>
      </c>
      <c r="I107" s="603" t="s">
        <v>961</v>
      </c>
      <c r="J107" s="604" t="s">
        <v>362</v>
      </c>
      <c r="K107" s="605" t="s">
        <v>363</v>
      </c>
      <c r="L107" s="443" t="s">
        <v>364</v>
      </c>
      <c r="M107" s="601" t="s">
        <v>365</v>
      </c>
      <c r="N107" s="601" t="s">
        <v>397</v>
      </c>
      <c r="O107" s="606" t="s">
        <v>961</v>
      </c>
      <c r="P107" s="601" t="s">
        <v>1022</v>
      </c>
      <c r="Q107" s="602" t="s">
        <v>963</v>
      </c>
      <c r="R107" s="601"/>
      <c r="S107" s="444" t="s">
        <v>910</v>
      </c>
      <c r="T107" s="444" t="s">
        <v>911</v>
      </c>
      <c r="U107" s="445">
        <v>47423.93</v>
      </c>
      <c r="V107" s="607">
        <v>11571.64</v>
      </c>
      <c r="W107" s="498"/>
    </row>
    <row r="108" spans="2:23" s="439" customFormat="1" x14ac:dyDescent="0.25">
      <c r="B108" s="601" t="s">
        <v>357</v>
      </c>
      <c r="C108" s="601" t="s">
        <v>371</v>
      </c>
      <c r="D108" s="601" t="s">
        <v>372</v>
      </c>
      <c r="E108" s="631" t="s">
        <v>673</v>
      </c>
      <c r="F108" s="631" t="s">
        <v>674</v>
      </c>
      <c r="G108" s="601" t="s">
        <v>675</v>
      </c>
      <c r="H108" s="602" t="s">
        <v>960</v>
      </c>
      <c r="I108" s="603" t="s">
        <v>961</v>
      </c>
      <c r="J108" s="604" t="s">
        <v>362</v>
      </c>
      <c r="K108" s="605" t="s">
        <v>363</v>
      </c>
      <c r="L108" s="443" t="s">
        <v>364</v>
      </c>
      <c r="M108" s="601" t="s">
        <v>365</v>
      </c>
      <c r="N108" s="601" t="s">
        <v>397</v>
      </c>
      <c r="O108" s="606" t="s">
        <v>961</v>
      </c>
      <c r="P108" s="601" t="s">
        <v>1023</v>
      </c>
      <c r="Q108" s="602" t="s">
        <v>963</v>
      </c>
      <c r="R108" s="601"/>
      <c r="S108" s="444" t="s">
        <v>910</v>
      </c>
      <c r="T108" s="444" t="s">
        <v>911</v>
      </c>
      <c r="U108" s="445">
        <v>37225.46</v>
      </c>
      <c r="V108" s="607">
        <v>9994.7599999999984</v>
      </c>
      <c r="W108" s="498"/>
    </row>
    <row r="109" spans="2:23" s="439" customFormat="1" x14ac:dyDescent="0.25">
      <c r="B109" s="601" t="s">
        <v>357</v>
      </c>
      <c r="C109" s="601" t="s">
        <v>666</v>
      </c>
      <c r="D109" s="601" t="s">
        <v>372</v>
      </c>
      <c r="E109" s="631" t="s">
        <v>676</v>
      </c>
      <c r="F109" s="631" t="s">
        <v>677</v>
      </c>
      <c r="G109" s="601" t="s">
        <v>678</v>
      </c>
      <c r="H109" s="602" t="s">
        <v>960</v>
      </c>
      <c r="I109" s="603" t="s">
        <v>961</v>
      </c>
      <c r="J109" s="604" t="s">
        <v>362</v>
      </c>
      <c r="K109" s="605" t="s">
        <v>363</v>
      </c>
      <c r="L109" s="443" t="s">
        <v>364</v>
      </c>
      <c r="M109" s="601" t="s">
        <v>365</v>
      </c>
      <c r="N109" s="601" t="s">
        <v>397</v>
      </c>
      <c r="O109" s="606" t="s">
        <v>961</v>
      </c>
      <c r="P109" s="601" t="s">
        <v>1024</v>
      </c>
      <c r="Q109" s="602" t="s">
        <v>963</v>
      </c>
      <c r="R109" s="601"/>
      <c r="S109" s="444" t="s">
        <v>910</v>
      </c>
      <c r="T109" s="444" t="s">
        <v>911</v>
      </c>
      <c r="U109" s="445">
        <v>56561.83</v>
      </c>
      <c r="V109" s="607">
        <v>11098.689999999999</v>
      </c>
      <c r="W109" s="498"/>
    </row>
    <row r="110" spans="2:23" s="439" customFormat="1" x14ac:dyDescent="0.25">
      <c r="B110" s="601" t="s">
        <v>357</v>
      </c>
      <c r="C110" s="601" t="s">
        <v>666</v>
      </c>
      <c r="D110" s="601" t="s">
        <v>372</v>
      </c>
      <c r="E110" s="631" t="s">
        <v>679</v>
      </c>
      <c r="F110" s="631" t="s">
        <v>680</v>
      </c>
      <c r="G110" s="601" t="s">
        <v>681</v>
      </c>
      <c r="H110" s="602" t="s">
        <v>960</v>
      </c>
      <c r="I110" s="603" t="s">
        <v>961</v>
      </c>
      <c r="J110" s="604" t="s">
        <v>362</v>
      </c>
      <c r="K110" s="605" t="s">
        <v>363</v>
      </c>
      <c r="L110" s="443" t="s">
        <v>364</v>
      </c>
      <c r="M110" s="601" t="s">
        <v>365</v>
      </c>
      <c r="N110" s="601" t="s">
        <v>973</v>
      </c>
      <c r="O110" s="606" t="s">
        <v>961</v>
      </c>
      <c r="P110" s="601" t="s">
        <v>1025</v>
      </c>
      <c r="Q110" s="602" t="s">
        <v>963</v>
      </c>
      <c r="R110" s="601"/>
      <c r="S110" s="444" t="s">
        <v>910</v>
      </c>
      <c r="T110" s="444" t="s">
        <v>911</v>
      </c>
      <c r="U110" s="445">
        <v>22976.43</v>
      </c>
      <c r="V110" s="607">
        <v>5940.99</v>
      </c>
      <c r="W110" s="498"/>
    </row>
    <row r="111" spans="2:23" s="439" customFormat="1" x14ac:dyDescent="0.25">
      <c r="B111" s="601" t="s">
        <v>357</v>
      </c>
      <c r="C111" s="601" t="s">
        <v>666</v>
      </c>
      <c r="D111" s="601" t="s">
        <v>372</v>
      </c>
      <c r="E111" s="631" t="s">
        <v>682</v>
      </c>
      <c r="F111" s="631" t="s">
        <v>683</v>
      </c>
      <c r="G111" s="601" t="s">
        <v>684</v>
      </c>
      <c r="H111" s="602" t="s">
        <v>960</v>
      </c>
      <c r="I111" s="603" t="s">
        <v>961</v>
      </c>
      <c r="J111" s="604" t="s">
        <v>362</v>
      </c>
      <c r="K111" s="605" t="s">
        <v>363</v>
      </c>
      <c r="L111" s="443" t="s">
        <v>364</v>
      </c>
      <c r="M111" s="601" t="s">
        <v>365</v>
      </c>
      <c r="N111" s="601" t="s">
        <v>382</v>
      </c>
      <c r="O111" s="606" t="s">
        <v>961</v>
      </c>
      <c r="P111" s="601" t="s">
        <v>1026</v>
      </c>
      <c r="Q111" s="602" t="s">
        <v>963</v>
      </c>
      <c r="R111" s="601"/>
      <c r="S111" s="444" t="s">
        <v>910</v>
      </c>
      <c r="T111" s="444" t="s">
        <v>911</v>
      </c>
      <c r="U111" s="445">
        <v>25496.690000000002</v>
      </c>
      <c r="V111" s="607">
        <v>3561.22</v>
      </c>
      <c r="W111" s="498"/>
    </row>
    <row r="112" spans="2:23" s="439" customFormat="1" x14ac:dyDescent="0.25">
      <c r="B112" s="601" t="s">
        <v>357</v>
      </c>
      <c r="C112" s="601" t="s">
        <v>401</v>
      </c>
      <c r="D112" s="601" t="s">
        <v>372</v>
      </c>
      <c r="E112" s="631" t="s">
        <v>685</v>
      </c>
      <c r="F112" s="631" t="s">
        <v>686</v>
      </c>
      <c r="G112" s="601" t="s">
        <v>687</v>
      </c>
      <c r="H112" s="602" t="s">
        <v>960</v>
      </c>
      <c r="I112" s="603" t="s">
        <v>961</v>
      </c>
      <c r="J112" s="604" t="s">
        <v>362</v>
      </c>
      <c r="K112" s="605" t="s">
        <v>363</v>
      </c>
      <c r="L112" s="443" t="s">
        <v>364</v>
      </c>
      <c r="M112" s="601" t="s">
        <v>365</v>
      </c>
      <c r="N112" s="601" t="s">
        <v>973</v>
      </c>
      <c r="O112" s="606" t="s">
        <v>961</v>
      </c>
      <c r="P112" s="601" t="s">
        <v>1027</v>
      </c>
      <c r="Q112" s="602" t="s">
        <v>963</v>
      </c>
      <c r="R112" s="601"/>
      <c r="S112" s="444" t="s">
        <v>910</v>
      </c>
      <c r="T112" s="444" t="s">
        <v>911</v>
      </c>
      <c r="U112" s="445">
        <v>13320.9</v>
      </c>
      <c r="V112" s="607">
        <v>1301.1599999999999</v>
      </c>
      <c r="W112" s="498"/>
    </row>
    <row r="113" spans="2:23" s="439" customFormat="1" x14ac:dyDescent="0.25">
      <c r="B113" s="601" t="s">
        <v>357</v>
      </c>
      <c r="C113" s="601" t="s">
        <v>401</v>
      </c>
      <c r="D113" s="601" t="s">
        <v>372</v>
      </c>
      <c r="E113" s="631" t="s">
        <v>688</v>
      </c>
      <c r="F113" s="631" t="s">
        <v>689</v>
      </c>
      <c r="G113" s="601" t="s">
        <v>690</v>
      </c>
      <c r="H113" s="602" t="s">
        <v>960</v>
      </c>
      <c r="I113" s="603" t="s">
        <v>961</v>
      </c>
      <c r="J113" s="604" t="s">
        <v>362</v>
      </c>
      <c r="K113" s="605" t="s">
        <v>363</v>
      </c>
      <c r="L113" s="443" t="s">
        <v>364</v>
      </c>
      <c r="M113" s="601" t="s">
        <v>365</v>
      </c>
      <c r="N113" s="601" t="s">
        <v>973</v>
      </c>
      <c r="O113" s="606" t="s">
        <v>961</v>
      </c>
      <c r="P113" s="601" t="s">
        <v>1028</v>
      </c>
      <c r="Q113" s="602" t="s">
        <v>963</v>
      </c>
      <c r="R113" s="601"/>
      <c r="S113" s="444" t="s">
        <v>910</v>
      </c>
      <c r="T113" s="444" t="s">
        <v>911</v>
      </c>
      <c r="U113" s="445">
        <v>19981.349999999999</v>
      </c>
      <c r="V113" s="607">
        <v>5122.04</v>
      </c>
      <c r="W113" s="498"/>
    </row>
    <row r="114" spans="2:23" s="439" customFormat="1" x14ac:dyDescent="0.25">
      <c r="B114" s="601" t="s">
        <v>357</v>
      </c>
      <c r="C114" s="601" t="s">
        <v>401</v>
      </c>
      <c r="D114" s="601" t="s">
        <v>372</v>
      </c>
      <c r="E114" s="631" t="s">
        <v>691</v>
      </c>
      <c r="F114" s="631" t="s">
        <v>692</v>
      </c>
      <c r="G114" s="601" t="s">
        <v>693</v>
      </c>
      <c r="H114" s="602" t="s">
        <v>960</v>
      </c>
      <c r="I114" s="603" t="s">
        <v>961</v>
      </c>
      <c r="J114" s="604" t="s">
        <v>362</v>
      </c>
      <c r="K114" s="605" t="s">
        <v>363</v>
      </c>
      <c r="L114" s="443" t="s">
        <v>364</v>
      </c>
      <c r="M114" s="601" t="s">
        <v>365</v>
      </c>
      <c r="N114" s="601" t="s">
        <v>973</v>
      </c>
      <c r="O114" s="606" t="s">
        <v>961</v>
      </c>
      <c r="P114" s="601" t="s">
        <v>1029</v>
      </c>
      <c r="Q114" s="602" t="s">
        <v>963</v>
      </c>
      <c r="R114" s="601"/>
      <c r="S114" s="444" t="s">
        <v>910</v>
      </c>
      <c r="T114" s="444" t="s">
        <v>911</v>
      </c>
      <c r="U114" s="445">
        <v>25358.880000000001</v>
      </c>
      <c r="V114" s="607">
        <v>8168.5599999999995</v>
      </c>
      <c r="W114" s="498"/>
    </row>
    <row r="115" spans="2:23" s="439" customFormat="1" x14ac:dyDescent="0.25">
      <c r="B115" s="601" t="s">
        <v>357</v>
      </c>
      <c r="C115" s="601" t="s">
        <v>666</v>
      </c>
      <c r="D115" s="601" t="s">
        <v>372</v>
      </c>
      <c r="E115" s="631" t="s">
        <v>694</v>
      </c>
      <c r="F115" s="631" t="s">
        <v>695</v>
      </c>
      <c r="G115" s="601" t="s">
        <v>696</v>
      </c>
      <c r="H115" s="602" t="s">
        <v>960</v>
      </c>
      <c r="I115" s="603" t="s">
        <v>961</v>
      </c>
      <c r="J115" s="604" t="s">
        <v>362</v>
      </c>
      <c r="K115" s="605" t="s">
        <v>363</v>
      </c>
      <c r="L115" s="443" t="s">
        <v>364</v>
      </c>
      <c r="M115" s="601" t="s">
        <v>365</v>
      </c>
      <c r="N115" s="601" t="s">
        <v>397</v>
      </c>
      <c r="O115" s="606" t="s">
        <v>961</v>
      </c>
      <c r="P115" s="601" t="s">
        <v>1030</v>
      </c>
      <c r="Q115" s="602" t="s">
        <v>963</v>
      </c>
      <c r="R115" s="601"/>
      <c r="S115" s="444" t="s">
        <v>910</v>
      </c>
      <c r="T115" s="444" t="s">
        <v>911</v>
      </c>
      <c r="U115" s="445">
        <v>61812.429999999993</v>
      </c>
      <c r="V115" s="607">
        <v>10406.17</v>
      </c>
      <c r="W115" s="498"/>
    </row>
    <row r="116" spans="2:23" s="439" customFormat="1" x14ac:dyDescent="0.25">
      <c r="B116" s="601" t="s">
        <v>357</v>
      </c>
      <c r="C116" s="601" t="s">
        <v>371</v>
      </c>
      <c r="D116" s="601" t="s">
        <v>938</v>
      </c>
      <c r="E116" s="631" t="s">
        <v>697</v>
      </c>
      <c r="F116" s="631" t="s">
        <v>698</v>
      </c>
      <c r="G116" s="601" t="s">
        <v>699</v>
      </c>
      <c r="H116" s="602" t="s">
        <v>960</v>
      </c>
      <c r="I116" s="603" t="s">
        <v>961</v>
      </c>
      <c r="J116" s="604" t="s">
        <v>362</v>
      </c>
      <c r="K116" s="605" t="s">
        <v>363</v>
      </c>
      <c r="L116" s="443" t="s">
        <v>364</v>
      </c>
      <c r="M116" s="601" t="s">
        <v>365</v>
      </c>
      <c r="N116" s="601" t="s">
        <v>969</v>
      </c>
      <c r="O116" s="606" t="s">
        <v>961</v>
      </c>
      <c r="P116" s="601" t="s">
        <v>1031</v>
      </c>
      <c r="Q116" s="602" t="s">
        <v>963</v>
      </c>
      <c r="R116" s="601"/>
      <c r="S116" s="444" t="s">
        <v>910</v>
      </c>
      <c r="T116" s="444" t="s">
        <v>911</v>
      </c>
      <c r="U116" s="445">
        <v>25024.560000000001</v>
      </c>
      <c r="V116" s="607">
        <v>3372.45</v>
      </c>
      <c r="W116" s="498"/>
    </row>
    <row r="117" spans="2:23" s="439" customFormat="1" x14ac:dyDescent="0.25">
      <c r="B117" s="601" t="s">
        <v>357</v>
      </c>
      <c r="C117" s="601" t="s">
        <v>666</v>
      </c>
      <c r="D117" s="601" t="s">
        <v>372</v>
      </c>
      <c r="E117" s="631" t="s">
        <v>700</v>
      </c>
      <c r="F117" s="631" t="s">
        <v>701</v>
      </c>
      <c r="G117" s="601" t="s">
        <v>702</v>
      </c>
      <c r="H117" s="602" t="s">
        <v>960</v>
      </c>
      <c r="I117" s="603" t="s">
        <v>961</v>
      </c>
      <c r="J117" s="604" t="s">
        <v>362</v>
      </c>
      <c r="K117" s="605" t="s">
        <v>363</v>
      </c>
      <c r="L117" s="443" t="s">
        <v>364</v>
      </c>
      <c r="M117" s="601" t="s">
        <v>365</v>
      </c>
      <c r="N117" s="601" t="s">
        <v>973</v>
      </c>
      <c r="O117" s="606" t="s">
        <v>961</v>
      </c>
      <c r="P117" s="601" t="s">
        <v>1032</v>
      </c>
      <c r="Q117" s="602" t="s">
        <v>963</v>
      </c>
      <c r="R117" s="601"/>
      <c r="S117" s="444" t="s">
        <v>910</v>
      </c>
      <c r="T117" s="444" t="s">
        <v>911</v>
      </c>
      <c r="U117" s="445">
        <v>22201.5</v>
      </c>
      <c r="V117" s="607">
        <v>4237.4799999999996</v>
      </c>
      <c r="W117" s="498"/>
    </row>
    <row r="118" spans="2:23" s="439" customFormat="1" x14ac:dyDescent="0.25">
      <c r="B118" s="601" t="s">
        <v>357</v>
      </c>
      <c r="C118" s="601" t="s">
        <v>666</v>
      </c>
      <c r="D118" s="601" t="s">
        <v>372</v>
      </c>
      <c r="E118" s="631" t="s">
        <v>703</v>
      </c>
      <c r="F118" s="631" t="s">
        <v>704</v>
      </c>
      <c r="G118" s="601" t="s">
        <v>705</v>
      </c>
      <c r="H118" s="602" t="s">
        <v>915</v>
      </c>
      <c r="I118" s="603" t="s">
        <v>905</v>
      </c>
      <c r="J118" s="604" t="s">
        <v>362</v>
      </c>
      <c r="K118" s="605" t="s">
        <v>363</v>
      </c>
      <c r="L118" s="443" t="s">
        <v>364</v>
      </c>
      <c r="M118" s="601" t="s">
        <v>365</v>
      </c>
      <c r="N118" s="601" t="s">
        <v>1033</v>
      </c>
      <c r="O118" s="606" t="s">
        <v>907</v>
      </c>
      <c r="P118" s="601" t="s">
        <v>1034</v>
      </c>
      <c r="Q118" s="602" t="s">
        <v>407</v>
      </c>
      <c r="R118" s="601"/>
      <c r="S118" s="444" t="s">
        <v>910</v>
      </c>
      <c r="T118" s="444" t="s">
        <v>911</v>
      </c>
      <c r="U118" s="445">
        <v>18147.54</v>
      </c>
      <c r="V118" s="607">
        <v>0</v>
      </c>
      <c r="W118" s="498"/>
    </row>
    <row r="119" spans="2:23" s="439" customFormat="1" x14ac:dyDescent="0.25">
      <c r="B119" s="601" t="s">
        <v>357</v>
      </c>
      <c r="C119" s="601" t="s">
        <v>401</v>
      </c>
      <c r="D119" s="601" t="s">
        <v>372</v>
      </c>
      <c r="E119" s="631" t="s">
        <v>706</v>
      </c>
      <c r="F119" s="631" t="s">
        <v>707</v>
      </c>
      <c r="G119" s="601" t="s">
        <v>708</v>
      </c>
      <c r="H119" s="602" t="s">
        <v>912</v>
      </c>
      <c r="I119" s="603" t="s">
        <v>905</v>
      </c>
      <c r="J119" s="604" t="s">
        <v>362</v>
      </c>
      <c r="K119" s="605" t="s">
        <v>363</v>
      </c>
      <c r="L119" s="443" t="s">
        <v>364</v>
      </c>
      <c r="M119" s="601" t="s">
        <v>365</v>
      </c>
      <c r="N119" s="601" t="s">
        <v>913</v>
      </c>
      <c r="O119" s="606" t="s">
        <v>907</v>
      </c>
      <c r="P119" s="601" t="s">
        <v>1035</v>
      </c>
      <c r="Q119" s="602" t="s">
        <v>407</v>
      </c>
      <c r="R119" s="601"/>
      <c r="S119" s="444" t="s">
        <v>910</v>
      </c>
      <c r="T119" s="444" t="s">
        <v>911</v>
      </c>
      <c r="U119" s="445">
        <v>42529.270000000004</v>
      </c>
      <c r="V119" s="607">
        <v>0</v>
      </c>
      <c r="W119" s="498"/>
    </row>
    <row r="120" spans="2:23" s="439" customFormat="1" x14ac:dyDescent="0.25">
      <c r="B120" s="601" t="s">
        <v>357</v>
      </c>
      <c r="C120" s="601" t="s">
        <v>401</v>
      </c>
      <c r="D120" s="601" t="s">
        <v>372</v>
      </c>
      <c r="E120" s="631" t="s">
        <v>709</v>
      </c>
      <c r="F120" s="631" t="s">
        <v>710</v>
      </c>
      <c r="G120" s="601" t="s">
        <v>711</v>
      </c>
      <c r="H120" s="602" t="s">
        <v>960</v>
      </c>
      <c r="I120" s="603" t="s">
        <v>961</v>
      </c>
      <c r="J120" s="604" t="s">
        <v>362</v>
      </c>
      <c r="K120" s="605" t="s">
        <v>363</v>
      </c>
      <c r="L120" s="443" t="s">
        <v>364</v>
      </c>
      <c r="M120" s="601" t="s">
        <v>365</v>
      </c>
      <c r="N120" s="601" t="s">
        <v>973</v>
      </c>
      <c r="O120" s="606" t="s">
        <v>961</v>
      </c>
      <c r="P120" s="601" t="s">
        <v>1036</v>
      </c>
      <c r="Q120" s="602" t="s">
        <v>963</v>
      </c>
      <c r="R120" s="601"/>
      <c r="S120" s="444" t="s">
        <v>910</v>
      </c>
      <c r="T120" s="444" t="s">
        <v>911</v>
      </c>
      <c r="U120" s="445">
        <v>26641.8</v>
      </c>
      <c r="V120" s="607">
        <v>3488.8799999999997</v>
      </c>
      <c r="W120" s="498"/>
    </row>
    <row r="121" spans="2:23" s="439" customFormat="1" x14ac:dyDescent="0.25">
      <c r="B121" s="601" t="s">
        <v>357</v>
      </c>
      <c r="C121" s="601" t="s">
        <v>666</v>
      </c>
      <c r="D121" s="601" t="s">
        <v>372</v>
      </c>
      <c r="E121" s="631" t="s">
        <v>712</v>
      </c>
      <c r="F121" s="631" t="s">
        <v>713</v>
      </c>
      <c r="G121" s="601" t="s">
        <v>714</v>
      </c>
      <c r="H121" s="602" t="s">
        <v>960</v>
      </c>
      <c r="I121" s="603" t="s">
        <v>961</v>
      </c>
      <c r="J121" s="604" t="s">
        <v>362</v>
      </c>
      <c r="K121" s="605" t="s">
        <v>363</v>
      </c>
      <c r="L121" s="443" t="s">
        <v>364</v>
      </c>
      <c r="M121" s="601" t="s">
        <v>365</v>
      </c>
      <c r="N121" s="601" t="s">
        <v>973</v>
      </c>
      <c r="O121" s="606" t="s">
        <v>961</v>
      </c>
      <c r="P121" s="601" t="s">
        <v>1037</v>
      </c>
      <c r="Q121" s="602" t="s">
        <v>963</v>
      </c>
      <c r="R121" s="601"/>
      <c r="S121" s="444" t="s">
        <v>910</v>
      </c>
      <c r="T121" s="444" t="s">
        <v>911</v>
      </c>
      <c r="U121" s="445">
        <v>26641.8</v>
      </c>
      <c r="V121" s="607">
        <v>5987.33</v>
      </c>
      <c r="W121" s="498"/>
    </row>
    <row r="122" spans="2:23" s="439" customFormat="1" x14ac:dyDescent="0.25">
      <c r="B122" s="601" t="s">
        <v>357</v>
      </c>
      <c r="C122" s="601" t="s">
        <v>371</v>
      </c>
      <c r="D122" s="601" t="s">
        <v>372</v>
      </c>
      <c r="E122" s="631" t="s">
        <v>715</v>
      </c>
      <c r="F122" s="631" t="s">
        <v>716</v>
      </c>
      <c r="G122" s="601" t="s">
        <v>717</v>
      </c>
      <c r="H122" s="602" t="s">
        <v>921</v>
      </c>
      <c r="I122" s="603" t="s">
        <v>905</v>
      </c>
      <c r="J122" s="604" t="s">
        <v>362</v>
      </c>
      <c r="K122" s="605" t="s">
        <v>363</v>
      </c>
      <c r="L122" s="443" t="s">
        <v>364</v>
      </c>
      <c r="M122" s="601" t="s">
        <v>365</v>
      </c>
      <c r="N122" s="601" t="s">
        <v>922</v>
      </c>
      <c r="O122" s="606" t="s">
        <v>907</v>
      </c>
      <c r="P122" s="601" t="s">
        <v>1038</v>
      </c>
      <c r="Q122" s="602" t="s">
        <v>909</v>
      </c>
      <c r="R122" s="601"/>
      <c r="S122" s="444" t="s">
        <v>910</v>
      </c>
      <c r="T122" s="444" t="s">
        <v>911</v>
      </c>
      <c r="U122" s="445">
        <v>74223.239999999991</v>
      </c>
      <c r="V122" s="607">
        <v>0</v>
      </c>
      <c r="W122" s="498"/>
    </row>
    <row r="123" spans="2:23" s="439" customFormat="1" x14ac:dyDescent="0.25">
      <c r="B123" s="601" t="s">
        <v>357</v>
      </c>
      <c r="C123" s="601" t="s">
        <v>401</v>
      </c>
      <c r="D123" s="601" t="s">
        <v>372</v>
      </c>
      <c r="E123" s="631" t="s">
        <v>718</v>
      </c>
      <c r="F123" s="631" t="s">
        <v>719</v>
      </c>
      <c r="G123" s="601" t="s">
        <v>720</v>
      </c>
      <c r="H123" s="602" t="s">
        <v>960</v>
      </c>
      <c r="I123" s="603" t="s">
        <v>961</v>
      </c>
      <c r="J123" s="604" t="s">
        <v>362</v>
      </c>
      <c r="K123" s="605" t="s">
        <v>363</v>
      </c>
      <c r="L123" s="443" t="s">
        <v>364</v>
      </c>
      <c r="M123" s="601" t="s">
        <v>365</v>
      </c>
      <c r="N123" s="601" t="s">
        <v>973</v>
      </c>
      <c r="O123" s="606" t="s">
        <v>961</v>
      </c>
      <c r="P123" s="601" t="s">
        <v>1039</v>
      </c>
      <c r="Q123" s="602" t="s">
        <v>963</v>
      </c>
      <c r="R123" s="601"/>
      <c r="S123" s="444" t="s">
        <v>910</v>
      </c>
      <c r="T123" s="444" t="s">
        <v>911</v>
      </c>
      <c r="U123" s="445">
        <v>22201.5</v>
      </c>
      <c r="V123" s="607">
        <v>2198.98</v>
      </c>
      <c r="W123" s="498"/>
    </row>
    <row r="124" spans="2:23" s="439" customFormat="1" x14ac:dyDescent="0.25">
      <c r="B124" s="601" t="s">
        <v>357</v>
      </c>
      <c r="C124" s="601" t="s">
        <v>401</v>
      </c>
      <c r="D124" s="601" t="s">
        <v>372</v>
      </c>
      <c r="E124" s="631" t="s">
        <v>721</v>
      </c>
      <c r="F124" s="631" t="s">
        <v>722</v>
      </c>
      <c r="G124" s="601" t="s">
        <v>723</v>
      </c>
      <c r="H124" s="602" t="s">
        <v>960</v>
      </c>
      <c r="I124" s="603" t="s">
        <v>961</v>
      </c>
      <c r="J124" s="604" t="s">
        <v>362</v>
      </c>
      <c r="K124" s="605" t="s">
        <v>363</v>
      </c>
      <c r="L124" s="443" t="s">
        <v>364</v>
      </c>
      <c r="M124" s="601" t="s">
        <v>365</v>
      </c>
      <c r="N124" s="601" t="s">
        <v>973</v>
      </c>
      <c r="O124" s="606" t="s">
        <v>961</v>
      </c>
      <c r="P124" s="601" t="s">
        <v>1040</v>
      </c>
      <c r="Q124" s="602" t="s">
        <v>963</v>
      </c>
      <c r="R124" s="601"/>
      <c r="S124" s="444" t="s">
        <v>910</v>
      </c>
      <c r="T124" s="444" t="s">
        <v>911</v>
      </c>
      <c r="U124" s="445">
        <v>14840.5</v>
      </c>
      <c r="V124" s="607">
        <v>1126.27</v>
      </c>
      <c r="W124" s="498"/>
    </row>
    <row r="125" spans="2:23" s="439" customFormat="1" x14ac:dyDescent="0.25">
      <c r="B125" s="601" t="s">
        <v>357</v>
      </c>
      <c r="C125" s="601" t="s">
        <v>666</v>
      </c>
      <c r="D125" s="601" t="s">
        <v>372</v>
      </c>
      <c r="E125" s="631" t="s">
        <v>724</v>
      </c>
      <c r="F125" s="631" t="s">
        <v>725</v>
      </c>
      <c r="G125" s="601" t="s">
        <v>726</v>
      </c>
      <c r="H125" s="602" t="s">
        <v>915</v>
      </c>
      <c r="I125" s="603" t="s">
        <v>905</v>
      </c>
      <c r="J125" s="604" t="s">
        <v>362</v>
      </c>
      <c r="K125" s="605" t="s">
        <v>363</v>
      </c>
      <c r="L125" s="443" t="s">
        <v>364</v>
      </c>
      <c r="M125" s="601" t="s">
        <v>365</v>
      </c>
      <c r="N125" s="601" t="s">
        <v>1033</v>
      </c>
      <c r="O125" s="606" t="s">
        <v>907</v>
      </c>
      <c r="P125" s="601" t="s">
        <v>1041</v>
      </c>
      <c r="Q125" s="602" t="s">
        <v>407</v>
      </c>
      <c r="R125" s="601"/>
      <c r="S125" s="444" t="s">
        <v>910</v>
      </c>
      <c r="T125" s="444" t="s">
        <v>911</v>
      </c>
      <c r="U125" s="445">
        <v>18147.54</v>
      </c>
      <c r="V125" s="607">
        <v>0</v>
      </c>
      <c r="W125" s="498"/>
    </row>
    <row r="126" spans="2:23" s="439" customFormat="1" x14ac:dyDescent="0.25">
      <c r="B126" s="601" t="s">
        <v>357</v>
      </c>
      <c r="C126" s="601" t="s">
        <v>666</v>
      </c>
      <c r="D126" s="601" t="s">
        <v>372</v>
      </c>
      <c r="E126" s="631" t="s">
        <v>727</v>
      </c>
      <c r="F126" s="631" t="s">
        <v>728</v>
      </c>
      <c r="G126" s="601" t="s">
        <v>729</v>
      </c>
      <c r="H126" s="602" t="s">
        <v>1042</v>
      </c>
      <c r="I126" s="603" t="s">
        <v>905</v>
      </c>
      <c r="J126" s="604" t="s">
        <v>362</v>
      </c>
      <c r="K126" s="605" t="s">
        <v>363</v>
      </c>
      <c r="L126" s="443" t="s">
        <v>364</v>
      </c>
      <c r="M126" s="601" t="s">
        <v>365</v>
      </c>
      <c r="N126" s="601" t="s">
        <v>1043</v>
      </c>
      <c r="O126" s="606" t="s">
        <v>907</v>
      </c>
      <c r="P126" s="601" t="s">
        <v>1044</v>
      </c>
      <c r="Q126" s="602" t="s">
        <v>909</v>
      </c>
      <c r="R126" s="601"/>
      <c r="S126" s="444" t="s">
        <v>910</v>
      </c>
      <c r="T126" s="444" t="s">
        <v>911</v>
      </c>
      <c r="U126" s="445">
        <v>40094.340000000004</v>
      </c>
      <c r="V126" s="607">
        <v>0</v>
      </c>
      <c r="W126" s="498"/>
    </row>
    <row r="127" spans="2:23" s="439" customFormat="1" x14ac:dyDescent="0.25">
      <c r="B127" s="601" t="s">
        <v>357</v>
      </c>
      <c r="C127" s="601" t="s">
        <v>371</v>
      </c>
      <c r="D127" s="601" t="s">
        <v>372</v>
      </c>
      <c r="E127" s="631" t="s">
        <v>730</v>
      </c>
      <c r="F127" s="631" t="s">
        <v>731</v>
      </c>
      <c r="G127" s="601" t="s">
        <v>732</v>
      </c>
      <c r="H127" s="602" t="s">
        <v>924</v>
      </c>
      <c r="I127" s="603" t="s">
        <v>905</v>
      </c>
      <c r="J127" s="604" t="s">
        <v>362</v>
      </c>
      <c r="K127" s="605" t="s">
        <v>363</v>
      </c>
      <c r="L127" s="443" t="s">
        <v>364</v>
      </c>
      <c r="M127" s="601" t="s">
        <v>365</v>
      </c>
      <c r="N127" s="601" t="s">
        <v>945</v>
      </c>
      <c r="O127" s="606" t="s">
        <v>907</v>
      </c>
      <c r="P127" s="601" t="s">
        <v>1045</v>
      </c>
      <c r="Q127" s="602" t="s">
        <v>909</v>
      </c>
      <c r="R127" s="601"/>
      <c r="S127" s="444" t="s">
        <v>910</v>
      </c>
      <c r="T127" s="444" t="s">
        <v>911</v>
      </c>
      <c r="U127" s="445">
        <v>55970.1</v>
      </c>
      <c r="V127" s="607">
        <v>0</v>
      </c>
      <c r="W127" s="498"/>
    </row>
    <row r="128" spans="2:23" s="439" customFormat="1" x14ac:dyDescent="0.25">
      <c r="B128" s="601" t="s">
        <v>357</v>
      </c>
      <c r="C128" s="601" t="s">
        <v>666</v>
      </c>
      <c r="D128" s="601" t="s">
        <v>372</v>
      </c>
      <c r="E128" s="631" t="s">
        <v>733</v>
      </c>
      <c r="F128" s="631" t="s">
        <v>734</v>
      </c>
      <c r="G128" s="601" t="s">
        <v>735</v>
      </c>
      <c r="H128" s="602" t="s">
        <v>934</v>
      </c>
      <c r="I128" s="603" t="s">
        <v>905</v>
      </c>
      <c r="J128" s="604" t="s">
        <v>362</v>
      </c>
      <c r="K128" s="605" t="s">
        <v>363</v>
      </c>
      <c r="L128" s="443" t="s">
        <v>364</v>
      </c>
      <c r="M128" s="601" t="s">
        <v>365</v>
      </c>
      <c r="N128" s="601" t="s">
        <v>1046</v>
      </c>
      <c r="O128" s="606" t="s">
        <v>907</v>
      </c>
      <c r="P128" s="601" t="s">
        <v>1047</v>
      </c>
      <c r="Q128" s="602" t="s">
        <v>407</v>
      </c>
      <c r="R128" s="601"/>
      <c r="S128" s="444" t="s">
        <v>910</v>
      </c>
      <c r="T128" s="444" t="s">
        <v>911</v>
      </c>
      <c r="U128" s="445">
        <v>22891.439999999995</v>
      </c>
      <c r="V128" s="607">
        <v>0</v>
      </c>
      <c r="W128" s="498"/>
    </row>
    <row r="129" spans="2:23" s="439" customFormat="1" x14ac:dyDescent="0.25">
      <c r="B129" s="601" t="s">
        <v>357</v>
      </c>
      <c r="C129" s="601" t="s">
        <v>401</v>
      </c>
      <c r="D129" s="601" t="s">
        <v>372</v>
      </c>
      <c r="E129" s="631" t="s">
        <v>736</v>
      </c>
      <c r="F129" s="631" t="s">
        <v>737</v>
      </c>
      <c r="G129" s="601" t="s">
        <v>738</v>
      </c>
      <c r="H129" s="602" t="s">
        <v>915</v>
      </c>
      <c r="I129" s="603" t="s">
        <v>905</v>
      </c>
      <c r="J129" s="604" t="s">
        <v>362</v>
      </c>
      <c r="K129" s="605" t="s">
        <v>363</v>
      </c>
      <c r="L129" s="443" t="s">
        <v>364</v>
      </c>
      <c r="M129" s="601" t="s">
        <v>365</v>
      </c>
      <c r="N129" s="601" t="s">
        <v>916</v>
      </c>
      <c r="O129" s="606" t="s">
        <v>907</v>
      </c>
      <c r="P129" s="601" t="s">
        <v>1048</v>
      </c>
      <c r="Q129" s="602" t="s">
        <v>407</v>
      </c>
      <c r="R129" s="601"/>
      <c r="S129" s="444" t="s">
        <v>910</v>
      </c>
      <c r="T129" s="444" t="s">
        <v>911</v>
      </c>
      <c r="U129" s="445">
        <v>38633.420000000006</v>
      </c>
      <c r="V129" s="607">
        <v>0</v>
      </c>
      <c r="W129" s="498"/>
    </row>
    <row r="130" spans="2:23" s="439" customFormat="1" x14ac:dyDescent="0.25">
      <c r="B130" s="601" t="s">
        <v>357</v>
      </c>
      <c r="C130" s="601" t="s">
        <v>401</v>
      </c>
      <c r="D130" s="601" t="s">
        <v>372</v>
      </c>
      <c r="E130" s="631" t="s">
        <v>739</v>
      </c>
      <c r="F130" s="631" t="s">
        <v>740</v>
      </c>
      <c r="G130" s="601" t="s">
        <v>741</v>
      </c>
      <c r="H130" s="602" t="s">
        <v>915</v>
      </c>
      <c r="I130" s="603" t="s">
        <v>905</v>
      </c>
      <c r="J130" s="604" t="s">
        <v>362</v>
      </c>
      <c r="K130" s="605" t="s">
        <v>363</v>
      </c>
      <c r="L130" s="443" t="s">
        <v>364</v>
      </c>
      <c r="M130" s="601" t="s">
        <v>365</v>
      </c>
      <c r="N130" s="601" t="s">
        <v>916</v>
      </c>
      <c r="O130" s="606" t="s">
        <v>907</v>
      </c>
      <c r="P130" s="601" t="s">
        <v>1049</v>
      </c>
      <c r="Q130" s="602" t="s">
        <v>407</v>
      </c>
      <c r="R130" s="601"/>
      <c r="S130" s="444" t="s">
        <v>910</v>
      </c>
      <c r="T130" s="444" t="s">
        <v>911</v>
      </c>
      <c r="U130" s="445">
        <v>35408.350000000006</v>
      </c>
      <c r="V130" s="607">
        <v>0</v>
      </c>
      <c r="W130" s="498"/>
    </row>
    <row r="131" spans="2:23" s="439" customFormat="1" x14ac:dyDescent="0.25">
      <c r="B131" s="601" t="s">
        <v>357</v>
      </c>
      <c r="C131" s="601" t="s">
        <v>371</v>
      </c>
      <c r="D131" s="601" t="s">
        <v>372</v>
      </c>
      <c r="E131" s="631" t="s">
        <v>742</v>
      </c>
      <c r="F131" s="631" t="s">
        <v>743</v>
      </c>
      <c r="G131" s="601" t="s">
        <v>744</v>
      </c>
      <c r="H131" s="602" t="s">
        <v>924</v>
      </c>
      <c r="I131" s="603" t="s">
        <v>905</v>
      </c>
      <c r="J131" s="604" t="s">
        <v>362</v>
      </c>
      <c r="K131" s="605" t="s">
        <v>363</v>
      </c>
      <c r="L131" s="443" t="s">
        <v>364</v>
      </c>
      <c r="M131" s="601" t="s">
        <v>365</v>
      </c>
      <c r="N131" s="601" t="s">
        <v>925</v>
      </c>
      <c r="O131" s="606" t="s">
        <v>907</v>
      </c>
      <c r="P131" s="601" t="s">
        <v>1050</v>
      </c>
      <c r="Q131" s="602" t="s">
        <v>909</v>
      </c>
      <c r="R131" s="601"/>
      <c r="S131" s="444" t="s">
        <v>910</v>
      </c>
      <c r="T131" s="444" t="s">
        <v>911</v>
      </c>
      <c r="U131" s="445">
        <v>91044.91</v>
      </c>
      <c r="V131" s="607">
        <v>0</v>
      </c>
      <c r="W131" s="498"/>
    </row>
    <row r="132" spans="2:23" s="439" customFormat="1" x14ac:dyDescent="0.25">
      <c r="B132" s="601" t="s">
        <v>357</v>
      </c>
      <c r="C132" s="601" t="s">
        <v>371</v>
      </c>
      <c r="D132" s="601" t="s">
        <v>372</v>
      </c>
      <c r="E132" s="631" t="s">
        <v>745</v>
      </c>
      <c r="F132" s="631" t="s">
        <v>746</v>
      </c>
      <c r="G132" s="601" t="s">
        <v>747</v>
      </c>
      <c r="H132" s="602" t="s">
        <v>915</v>
      </c>
      <c r="I132" s="603" t="s">
        <v>905</v>
      </c>
      <c r="J132" s="604" t="s">
        <v>362</v>
      </c>
      <c r="K132" s="605" t="s">
        <v>363</v>
      </c>
      <c r="L132" s="443" t="s">
        <v>364</v>
      </c>
      <c r="M132" s="601" t="s">
        <v>365</v>
      </c>
      <c r="N132" s="601" t="s">
        <v>916</v>
      </c>
      <c r="O132" s="606" t="s">
        <v>907</v>
      </c>
      <c r="P132" s="601" t="s">
        <v>1051</v>
      </c>
      <c r="Q132" s="602" t="s">
        <v>407</v>
      </c>
      <c r="R132" s="601"/>
      <c r="S132" s="444" t="s">
        <v>910</v>
      </c>
      <c r="T132" s="444" t="s">
        <v>911</v>
      </c>
      <c r="U132" s="445">
        <v>35030.350000000006</v>
      </c>
      <c r="V132" s="607">
        <v>0</v>
      </c>
      <c r="W132" s="498"/>
    </row>
    <row r="133" spans="2:23" s="439" customFormat="1" x14ac:dyDescent="0.25">
      <c r="B133" s="601" t="s">
        <v>357</v>
      </c>
      <c r="C133" s="601" t="s">
        <v>371</v>
      </c>
      <c r="D133" s="601" t="s">
        <v>372</v>
      </c>
      <c r="E133" s="631" t="s">
        <v>748</v>
      </c>
      <c r="F133" s="631" t="s">
        <v>749</v>
      </c>
      <c r="G133" s="601" t="s">
        <v>750</v>
      </c>
      <c r="H133" s="602" t="s">
        <v>915</v>
      </c>
      <c r="I133" s="603" t="s">
        <v>905</v>
      </c>
      <c r="J133" s="604" t="s">
        <v>362</v>
      </c>
      <c r="K133" s="605" t="s">
        <v>363</v>
      </c>
      <c r="L133" s="443" t="s">
        <v>364</v>
      </c>
      <c r="M133" s="601" t="s">
        <v>365</v>
      </c>
      <c r="N133" s="601" t="s">
        <v>916</v>
      </c>
      <c r="O133" s="606" t="s">
        <v>907</v>
      </c>
      <c r="P133" s="601" t="s">
        <v>1052</v>
      </c>
      <c r="Q133" s="602" t="s">
        <v>407</v>
      </c>
      <c r="R133" s="601"/>
      <c r="S133" s="444" t="s">
        <v>910</v>
      </c>
      <c r="T133" s="444" t="s">
        <v>911</v>
      </c>
      <c r="U133" s="445">
        <v>36831.890000000007</v>
      </c>
      <c r="V133" s="607">
        <v>0</v>
      </c>
      <c r="W133" s="498"/>
    </row>
    <row r="134" spans="2:23" s="439" customFormat="1" x14ac:dyDescent="0.25">
      <c r="B134" s="601" t="s">
        <v>357</v>
      </c>
      <c r="C134" s="601" t="s">
        <v>371</v>
      </c>
      <c r="D134" s="601" t="s">
        <v>372</v>
      </c>
      <c r="E134" s="631" t="s">
        <v>751</v>
      </c>
      <c r="F134" s="631" t="s">
        <v>752</v>
      </c>
      <c r="G134" s="601" t="s">
        <v>753</v>
      </c>
      <c r="H134" s="602" t="s">
        <v>915</v>
      </c>
      <c r="I134" s="603" t="s">
        <v>905</v>
      </c>
      <c r="J134" s="604" t="s">
        <v>362</v>
      </c>
      <c r="K134" s="605" t="s">
        <v>363</v>
      </c>
      <c r="L134" s="443" t="s">
        <v>364</v>
      </c>
      <c r="M134" s="601" t="s">
        <v>365</v>
      </c>
      <c r="N134" s="601" t="s">
        <v>916</v>
      </c>
      <c r="O134" s="606" t="s">
        <v>907</v>
      </c>
      <c r="P134" s="601" t="s">
        <v>1053</v>
      </c>
      <c r="Q134" s="602" t="s">
        <v>407</v>
      </c>
      <c r="R134" s="601"/>
      <c r="S134" s="444" t="s">
        <v>910</v>
      </c>
      <c r="T134" s="444" t="s">
        <v>911</v>
      </c>
      <c r="U134" s="445">
        <v>36831.890000000007</v>
      </c>
      <c r="V134" s="607">
        <v>0</v>
      </c>
      <c r="W134" s="498"/>
    </row>
    <row r="135" spans="2:23" s="439" customFormat="1" x14ac:dyDescent="0.25">
      <c r="B135" s="601" t="s">
        <v>357</v>
      </c>
      <c r="C135" s="601" t="s">
        <v>371</v>
      </c>
      <c r="D135" s="601" t="s">
        <v>372</v>
      </c>
      <c r="E135" s="631" t="s">
        <v>754</v>
      </c>
      <c r="F135" s="631" t="s">
        <v>755</v>
      </c>
      <c r="G135" s="601" t="s">
        <v>756</v>
      </c>
      <c r="H135" s="602" t="s">
        <v>915</v>
      </c>
      <c r="I135" s="603" t="s">
        <v>905</v>
      </c>
      <c r="J135" s="604" t="s">
        <v>362</v>
      </c>
      <c r="K135" s="605" t="s">
        <v>363</v>
      </c>
      <c r="L135" s="443" t="s">
        <v>364</v>
      </c>
      <c r="M135" s="601" t="s">
        <v>365</v>
      </c>
      <c r="N135" s="601" t="s">
        <v>916</v>
      </c>
      <c r="O135" s="606" t="s">
        <v>907</v>
      </c>
      <c r="P135" s="601" t="s">
        <v>1054</v>
      </c>
      <c r="Q135" s="602" t="s">
        <v>407</v>
      </c>
      <c r="R135" s="601"/>
      <c r="S135" s="444" t="s">
        <v>910</v>
      </c>
      <c r="T135" s="444" t="s">
        <v>911</v>
      </c>
      <c r="U135" s="445">
        <v>35030.350000000006</v>
      </c>
      <c r="V135" s="607">
        <v>0</v>
      </c>
      <c r="W135" s="498"/>
    </row>
    <row r="136" spans="2:23" s="439" customFormat="1" x14ac:dyDescent="0.25">
      <c r="B136" s="601" t="s">
        <v>357</v>
      </c>
      <c r="C136" s="601" t="s">
        <v>401</v>
      </c>
      <c r="D136" s="601" t="s">
        <v>372</v>
      </c>
      <c r="E136" s="631" t="s">
        <v>757</v>
      </c>
      <c r="F136" s="631" t="s">
        <v>758</v>
      </c>
      <c r="G136" s="601" t="s">
        <v>759</v>
      </c>
      <c r="H136" s="602" t="s">
        <v>915</v>
      </c>
      <c r="I136" s="603" t="s">
        <v>905</v>
      </c>
      <c r="J136" s="604" t="s">
        <v>362</v>
      </c>
      <c r="K136" s="605" t="s">
        <v>363</v>
      </c>
      <c r="L136" s="443" t="s">
        <v>364</v>
      </c>
      <c r="M136" s="601" t="s">
        <v>365</v>
      </c>
      <c r="N136" s="601" t="s">
        <v>916</v>
      </c>
      <c r="O136" s="606" t="s">
        <v>907</v>
      </c>
      <c r="P136" s="601" t="s">
        <v>1055</v>
      </c>
      <c r="Q136" s="602" t="s">
        <v>407</v>
      </c>
      <c r="R136" s="601"/>
      <c r="S136" s="444" t="s">
        <v>910</v>
      </c>
      <c r="T136" s="444" t="s">
        <v>911</v>
      </c>
      <c r="U136" s="445">
        <v>35030.350000000006</v>
      </c>
      <c r="V136" s="607">
        <v>9157.02</v>
      </c>
      <c r="W136" s="498"/>
    </row>
    <row r="137" spans="2:23" s="439" customFormat="1" x14ac:dyDescent="0.25">
      <c r="B137" s="601" t="s">
        <v>357</v>
      </c>
      <c r="C137" s="601" t="s">
        <v>371</v>
      </c>
      <c r="D137" s="601" t="s">
        <v>372</v>
      </c>
      <c r="E137" s="631" t="s">
        <v>760</v>
      </c>
      <c r="F137" s="631" t="s">
        <v>761</v>
      </c>
      <c r="G137" s="601" t="s">
        <v>762</v>
      </c>
      <c r="H137" s="602" t="s">
        <v>915</v>
      </c>
      <c r="I137" s="603" t="s">
        <v>905</v>
      </c>
      <c r="J137" s="604" t="s">
        <v>362</v>
      </c>
      <c r="K137" s="605" t="s">
        <v>363</v>
      </c>
      <c r="L137" s="443" t="s">
        <v>364</v>
      </c>
      <c r="M137" s="601" t="s">
        <v>365</v>
      </c>
      <c r="N137" s="601" t="s">
        <v>916</v>
      </c>
      <c r="O137" s="606" t="s">
        <v>907</v>
      </c>
      <c r="P137" s="601" t="s">
        <v>1056</v>
      </c>
      <c r="Q137" s="602" t="s">
        <v>407</v>
      </c>
      <c r="R137" s="601"/>
      <c r="S137" s="444" t="s">
        <v>910</v>
      </c>
      <c r="T137" s="444" t="s">
        <v>911</v>
      </c>
      <c r="U137" s="445">
        <v>35840.350000000006</v>
      </c>
      <c r="V137" s="607">
        <v>0</v>
      </c>
      <c r="W137" s="498"/>
    </row>
    <row r="138" spans="2:23" s="439" customFormat="1" x14ac:dyDescent="0.25">
      <c r="B138" s="601" t="s">
        <v>357</v>
      </c>
      <c r="C138" s="601" t="s">
        <v>401</v>
      </c>
      <c r="D138" s="601" t="s">
        <v>372</v>
      </c>
      <c r="E138" s="631" t="s">
        <v>763</v>
      </c>
      <c r="F138" s="631" t="s">
        <v>764</v>
      </c>
      <c r="G138" s="601" t="s">
        <v>765</v>
      </c>
      <c r="H138" s="602" t="s">
        <v>924</v>
      </c>
      <c r="I138" s="603" t="s">
        <v>905</v>
      </c>
      <c r="J138" s="604" t="s">
        <v>362</v>
      </c>
      <c r="K138" s="605" t="s">
        <v>363</v>
      </c>
      <c r="L138" s="443" t="s">
        <v>364</v>
      </c>
      <c r="M138" s="601" t="s">
        <v>365</v>
      </c>
      <c r="N138" s="601" t="s">
        <v>925</v>
      </c>
      <c r="O138" s="606" t="s">
        <v>907</v>
      </c>
      <c r="P138" s="601" t="s">
        <v>1057</v>
      </c>
      <c r="Q138" s="602" t="s">
        <v>909</v>
      </c>
      <c r="R138" s="601"/>
      <c r="S138" s="444" t="s">
        <v>910</v>
      </c>
      <c r="T138" s="444" t="s">
        <v>911</v>
      </c>
      <c r="U138" s="445">
        <v>88931.520000000004</v>
      </c>
      <c r="V138" s="607">
        <v>0</v>
      </c>
      <c r="W138" s="498"/>
    </row>
    <row r="139" spans="2:23" s="439" customFormat="1" x14ac:dyDescent="0.25">
      <c r="B139" s="601" t="s">
        <v>357</v>
      </c>
      <c r="C139" s="601" t="s">
        <v>666</v>
      </c>
      <c r="D139" s="601" t="s">
        <v>372</v>
      </c>
      <c r="E139" s="631" t="s">
        <v>766</v>
      </c>
      <c r="F139" s="631" t="s">
        <v>767</v>
      </c>
      <c r="G139" s="601" t="s">
        <v>768</v>
      </c>
      <c r="H139" s="602" t="s">
        <v>1042</v>
      </c>
      <c r="I139" s="603" t="s">
        <v>905</v>
      </c>
      <c r="J139" s="604" t="s">
        <v>362</v>
      </c>
      <c r="K139" s="605" t="s">
        <v>363</v>
      </c>
      <c r="L139" s="443" t="s">
        <v>364</v>
      </c>
      <c r="M139" s="601" t="s">
        <v>365</v>
      </c>
      <c r="N139" s="601" t="s">
        <v>1043</v>
      </c>
      <c r="O139" s="606" t="s">
        <v>907</v>
      </c>
      <c r="P139" s="601" t="s">
        <v>1058</v>
      </c>
      <c r="Q139" s="602" t="s">
        <v>909</v>
      </c>
      <c r="R139" s="601"/>
      <c r="S139" s="444" t="s">
        <v>910</v>
      </c>
      <c r="T139" s="444" t="s">
        <v>911</v>
      </c>
      <c r="U139" s="445">
        <v>40094.340000000004</v>
      </c>
      <c r="V139" s="607">
        <v>0</v>
      </c>
      <c r="W139" s="498"/>
    </row>
    <row r="140" spans="2:23" s="439" customFormat="1" x14ac:dyDescent="0.25">
      <c r="B140" s="601" t="s">
        <v>357</v>
      </c>
      <c r="C140" s="601" t="s">
        <v>666</v>
      </c>
      <c r="D140" s="601" t="s">
        <v>372</v>
      </c>
      <c r="E140" s="631" t="s">
        <v>769</v>
      </c>
      <c r="F140" s="631" t="s">
        <v>770</v>
      </c>
      <c r="G140" s="601" t="s">
        <v>771</v>
      </c>
      <c r="H140" s="602" t="s">
        <v>915</v>
      </c>
      <c r="I140" s="603" t="s">
        <v>905</v>
      </c>
      <c r="J140" s="604" t="s">
        <v>362</v>
      </c>
      <c r="K140" s="605" t="s">
        <v>363</v>
      </c>
      <c r="L140" s="443" t="s">
        <v>364</v>
      </c>
      <c r="M140" s="601" t="s">
        <v>365</v>
      </c>
      <c r="N140" s="601" t="s">
        <v>1033</v>
      </c>
      <c r="O140" s="606" t="s">
        <v>907</v>
      </c>
      <c r="P140" s="601" t="s">
        <v>1059</v>
      </c>
      <c r="Q140" s="602" t="s">
        <v>407</v>
      </c>
      <c r="R140" s="601"/>
      <c r="S140" s="444" t="s">
        <v>910</v>
      </c>
      <c r="T140" s="444" t="s">
        <v>911</v>
      </c>
      <c r="U140" s="445">
        <v>11449.36</v>
      </c>
      <c r="V140" s="607">
        <v>0</v>
      </c>
      <c r="W140" s="498"/>
    </row>
    <row r="141" spans="2:23" s="439" customFormat="1" x14ac:dyDescent="0.25">
      <c r="B141" s="601" t="s">
        <v>357</v>
      </c>
      <c r="C141" s="601" t="s">
        <v>666</v>
      </c>
      <c r="D141" s="601" t="s">
        <v>372</v>
      </c>
      <c r="E141" s="631" t="s">
        <v>772</v>
      </c>
      <c r="F141" s="631" t="s">
        <v>773</v>
      </c>
      <c r="G141" s="601" t="s">
        <v>774</v>
      </c>
      <c r="H141" s="602" t="s">
        <v>915</v>
      </c>
      <c r="I141" s="603" t="s">
        <v>905</v>
      </c>
      <c r="J141" s="604" t="s">
        <v>362</v>
      </c>
      <c r="K141" s="605" t="s">
        <v>363</v>
      </c>
      <c r="L141" s="443" t="s">
        <v>364</v>
      </c>
      <c r="M141" s="601" t="s">
        <v>365</v>
      </c>
      <c r="N141" s="601" t="s">
        <v>1033</v>
      </c>
      <c r="O141" s="606" t="s">
        <v>907</v>
      </c>
      <c r="P141" s="601" t="s">
        <v>1060</v>
      </c>
      <c r="Q141" s="602" t="s">
        <v>407</v>
      </c>
      <c r="R141" s="601"/>
      <c r="S141" s="444" t="s">
        <v>910</v>
      </c>
      <c r="T141" s="444" t="s">
        <v>911</v>
      </c>
      <c r="U141" s="445">
        <v>18716.52</v>
      </c>
      <c r="V141" s="607">
        <v>0</v>
      </c>
      <c r="W141" s="498"/>
    </row>
    <row r="142" spans="2:23" s="439" customFormat="1" x14ac:dyDescent="0.25">
      <c r="B142" s="601" t="s">
        <v>357</v>
      </c>
      <c r="C142" s="601" t="s">
        <v>666</v>
      </c>
      <c r="D142" s="601" t="s">
        <v>372</v>
      </c>
      <c r="E142" s="631" t="s">
        <v>775</v>
      </c>
      <c r="F142" s="631" t="s">
        <v>776</v>
      </c>
      <c r="G142" s="601" t="s">
        <v>777</v>
      </c>
      <c r="H142" s="602" t="s">
        <v>918</v>
      </c>
      <c r="I142" s="603" t="s">
        <v>905</v>
      </c>
      <c r="J142" s="604" t="s">
        <v>362</v>
      </c>
      <c r="K142" s="605" t="s">
        <v>363</v>
      </c>
      <c r="L142" s="443" t="s">
        <v>364</v>
      </c>
      <c r="M142" s="601" t="s">
        <v>365</v>
      </c>
      <c r="N142" s="601" t="s">
        <v>1061</v>
      </c>
      <c r="O142" s="606" t="s">
        <v>907</v>
      </c>
      <c r="P142" s="601" t="s">
        <v>1062</v>
      </c>
      <c r="Q142" s="602" t="s">
        <v>407</v>
      </c>
      <c r="R142" s="601"/>
      <c r="S142" s="444" t="s">
        <v>910</v>
      </c>
      <c r="T142" s="444" t="s">
        <v>911</v>
      </c>
      <c r="U142" s="445">
        <v>22674.719999999998</v>
      </c>
      <c r="V142" s="607">
        <v>0</v>
      </c>
      <c r="W142" s="498"/>
    </row>
    <row r="143" spans="2:23" s="439" customFormat="1" x14ac:dyDescent="0.25">
      <c r="B143" s="601" t="s">
        <v>357</v>
      </c>
      <c r="C143" s="601" t="s">
        <v>666</v>
      </c>
      <c r="D143" s="601" t="s">
        <v>372</v>
      </c>
      <c r="E143" s="631" t="s">
        <v>778</v>
      </c>
      <c r="F143" s="631" t="s">
        <v>779</v>
      </c>
      <c r="G143" s="601" t="s">
        <v>780</v>
      </c>
      <c r="H143" s="602" t="s">
        <v>1042</v>
      </c>
      <c r="I143" s="603" t="s">
        <v>905</v>
      </c>
      <c r="J143" s="604" t="s">
        <v>362</v>
      </c>
      <c r="K143" s="605" t="s">
        <v>363</v>
      </c>
      <c r="L143" s="443" t="s">
        <v>364</v>
      </c>
      <c r="M143" s="601" t="s">
        <v>365</v>
      </c>
      <c r="N143" s="601" t="s">
        <v>1043</v>
      </c>
      <c r="O143" s="606" t="s">
        <v>907</v>
      </c>
      <c r="P143" s="601" t="s">
        <v>1063</v>
      </c>
      <c r="Q143" s="602" t="s">
        <v>909</v>
      </c>
      <c r="R143" s="601"/>
      <c r="S143" s="444" t="s">
        <v>910</v>
      </c>
      <c r="T143" s="444" t="s">
        <v>911</v>
      </c>
      <c r="U143" s="445">
        <v>40094.340000000004</v>
      </c>
      <c r="V143" s="607">
        <v>0</v>
      </c>
      <c r="W143" s="498"/>
    </row>
    <row r="144" spans="2:23" s="439" customFormat="1" x14ac:dyDescent="0.25">
      <c r="B144" s="601" t="s">
        <v>357</v>
      </c>
      <c r="C144" s="601" t="s">
        <v>666</v>
      </c>
      <c r="D144" s="601" t="s">
        <v>372</v>
      </c>
      <c r="E144" s="631" t="s">
        <v>781</v>
      </c>
      <c r="F144" s="631" t="s">
        <v>782</v>
      </c>
      <c r="G144" s="601" t="s">
        <v>783</v>
      </c>
      <c r="H144" s="602" t="s">
        <v>924</v>
      </c>
      <c r="I144" s="603" t="s">
        <v>905</v>
      </c>
      <c r="J144" s="604" t="s">
        <v>362</v>
      </c>
      <c r="K144" s="605" t="s">
        <v>363</v>
      </c>
      <c r="L144" s="443" t="s">
        <v>364</v>
      </c>
      <c r="M144" s="601" t="s">
        <v>365</v>
      </c>
      <c r="N144" s="601" t="s">
        <v>1064</v>
      </c>
      <c r="O144" s="606" t="s">
        <v>907</v>
      </c>
      <c r="P144" s="601" t="s">
        <v>1065</v>
      </c>
      <c r="Q144" s="602" t="s">
        <v>909</v>
      </c>
      <c r="R144" s="601"/>
      <c r="S144" s="444" t="s">
        <v>910</v>
      </c>
      <c r="T144" s="444" t="s">
        <v>911</v>
      </c>
      <c r="U144" s="445">
        <v>61823.279999999992</v>
      </c>
      <c r="V144" s="607">
        <v>0</v>
      </c>
      <c r="W144" s="498"/>
    </row>
    <row r="145" spans="2:23" s="439" customFormat="1" x14ac:dyDescent="0.25">
      <c r="B145" s="601" t="s">
        <v>357</v>
      </c>
      <c r="C145" s="601" t="s">
        <v>666</v>
      </c>
      <c r="D145" s="601" t="s">
        <v>372</v>
      </c>
      <c r="E145" s="631" t="s">
        <v>784</v>
      </c>
      <c r="F145" s="631" t="s">
        <v>785</v>
      </c>
      <c r="G145" s="601" t="s">
        <v>786</v>
      </c>
      <c r="H145" s="602" t="s">
        <v>924</v>
      </c>
      <c r="I145" s="603" t="s">
        <v>905</v>
      </c>
      <c r="J145" s="604" t="s">
        <v>362</v>
      </c>
      <c r="K145" s="605" t="s">
        <v>363</v>
      </c>
      <c r="L145" s="443" t="s">
        <v>364</v>
      </c>
      <c r="M145" s="601" t="s">
        <v>365</v>
      </c>
      <c r="N145" s="601" t="s">
        <v>1064</v>
      </c>
      <c r="O145" s="606" t="s">
        <v>907</v>
      </c>
      <c r="P145" s="601" t="s">
        <v>1066</v>
      </c>
      <c r="Q145" s="602" t="s">
        <v>909</v>
      </c>
      <c r="R145" s="601"/>
      <c r="S145" s="444" t="s">
        <v>910</v>
      </c>
      <c r="T145" s="444" t="s">
        <v>911</v>
      </c>
      <c r="U145" s="445">
        <v>61823.279999999992</v>
      </c>
      <c r="V145" s="607">
        <v>0</v>
      </c>
      <c r="W145" s="498"/>
    </row>
    <row r="146" spans="2:23" s="439" customFormat="1" x14ac:dyDescent="0.25">
      <c r="B146" s="601" t="s">
        <v>357</v>
      </c>
      <c r="C146" s="601" t="s">
        <v>666</v>
      </c>
      <c r="D146" s="601" t="s">
        <v>372</v>
      </c>
      <c r="E146" s="631" t="s">
        <v>787</v>
      </c>
      <c r="F146" s="631" t="s">
        <v>788</v>
      </c>
      <c r="G146" s="601" t="s">
        <v>789</v>
      </c>
      <c r="H146" s="602" t="s">
        <v>915</v>
      </c>
      <c r="I146" s="603" t="s">
        <v>905</v>
      </c>
      <c r="J146" s="604" t="s">
        <v>362</v>
      </c>
      <c r="K146" s="605" t="s">
        <v>363</v>
      </c>
      <c r="L146" s="443" t="s">
        <v>364</v>
      </c>
      <c r="M146" s="601" t="s">
        <v>365</v>
      </c>
      <c r="N146" s="601" t="s">
        <v>1033</v>
      </c>
      <c r="O146" s="606" t="s">
        <v>907</v>
      </c>
      <c r="P146" s="601" t="s">
        <v>1067</v>
      </c>
      <c r="Q146" s="602" t="s">
        <v>407</v>
      </c>
      <c r="R146" s="601"/>
      <c r="S146" s="444" t="s">
        <v>910</v>
      </c>
      <c r="T146" s="444" t="s">
        <v>911</v>
      </c>
      <c r="U146" s="445">
        <v>17174.04</v>
      </c>
      <c r="V146" s="607">
        <v>0</v>
      </c>
      <c r="W146" s="498"/>
    </row>
    <row r="147" spans="2:23" s="439" customFormat="1" x14ac:dyDescent="0.25">
      <c r="B147" s="601" t="s">
        <v>357</v>
      </c>
      <c r="C147" s="601" t="s">
        <v>401</v>
      </c>
      <c r="D147" s="601" t="s">
        <v>372</v>
      </c>
      <c r="E147" s="631" t="s">
        <v>790</v>
      </c>
      <c r="F147" s="631" t="s">
        <v>791</v>
      </c>
      <c r="G147" s="601" t="s">
        <v>792</v>
      </c>
      <c r="H147" s="602" t="s">
        <v>960</v>
      </c>
      <c r="I147" s="603" t="s">
        <v>961</v>
      </c>
      <c r="J147" s="604" t="s">
        <v>362</v>
      </c>
      <c r="K147" s="605" t="s">
        <v>363</v>
      </c>
      <c r="L147" s="443" t="s">
        <v>364</v>
      </c>
      <c r="M147" s="601" t="s">
        <v>365</v>
      </c>
      <c r="N147" s="601" t="s">
        <v>969</v>
      </c>
      <c r="O147" s="606" t="s">
        <v>961</v>
      </c>
      <c r="P147" s="601" t="s">
        <v>1068</v>
      </c>
      <c r="Q147" s="602" t="s">
        <v>963</v>
      </c>
      <c r="R147" s="601"/>
      <c r="S147" s="444" t="s">
        <v>910</v>
      </c>
      <c r="T147" s="444" t="s">
        <v>911</v>
      </c>
      <c r="U147" s="445">
        <v>55906.11</v>
      </c>
      <c r="V147" s="607">
        <v>9044.89</v>
      </c>
      <c r="W147" s="498"/>
    </row>
    <row r="148" spans="2:23" s="439" customFormat="1" x14ac:dyDescent="0.25">
      <c r="B148" s="601" t="s">
        <v>357</v>
      </c>
      <c r="C148" s="601" t="s">
        <v>371</v>
      </c>
      <c r="D148" s="601" t="s">
        <v>372</v>
      </c>
      <c r="E148" s="631" t="s">
        <v>793</v>
      </c>
      <c r="F148" s="631" t="s">
        <v>794</v>
      </c>
      <c r="G148" s="601" t="s">
        <v>795</v>
      </c>
      <c r="H148" s="602" t="s">
        <v>960</v>
      </c>
      <c r="I148" s="603" t="s">
        <v>961</v>
      </c>
      <c r="J148" s="604" t="s">
        <v>362</v>
      </c>
      <c r="K148" s="605" t="s">
        <v>363</v>
      </c>
      <c r="L148" s="443" t="s">
        <v>364</v>
      </c>
      <c r="M148" s="601" t="s">
        <v>365</v>
      </c>
      <c r="N148" s="601" t="s">
        <v>973</v>
      </c>
      <c r="O148" s="606" t="s">
        <v>961</v>
      </c>
      <c r="P148" s="601" t="s">
        <v>1069</v>
      </c>
      <c r="Q148" s="602" t="s">
        <v>963</v>
      </c>
      <c r="R148" s="601"/>
      <c r="S148" s="444" t="s">
        <v>910</v>
      </c>
      <c r="T148" s="444" t="s">
        <v>911</v>
      </c>
      <c r="U148" s="445">
        <v>17761.2</v>
      </c>
      <c r="V148" s="607">
        <v>1336.07</v>
      </c>
      <c r="W148" s="498"/>
    </row>
    <row r="149" spans="2:23" s="439" customFormat="1" x14ac:dyDescent="0.25">
      <c r="B149" s="601" t="s">
        <v>357</v>
      </c>
      <c r="C149" s="601" t="s">
        <v>371</v>
      </c>
      <c r="D149" s="601" t="s">
        <v>372</v>
      </c>
      <c r="E149" s="631" t="s">
        <v>796</v>
      </c>
      <c r="F149" s="631" t="s">
        <v>797</v>
      </c>
      <c r="G149" s="601" t="s">
        <v>798</v>
      </c>
      <c r="H149" s="602" t="s">
        <v>960</v>
      </c>
      <c r="I149" s="603" t="s">
        <v>961</v>
      </c>
      <c r="J149" s="604" t="s">
        <v>362</v>
      </c>
      <c r="K149" s="605" t="s">
        <v>363</v>
      </c>
      <c r="L149" s="443" t="s">
        <v>364</v>
      </c>
      <c r="M149" s="601" t="s">
        <v>365</v>
      </c>
      <c r="N149" s="601" t="s">
        <v>973</v>
      </c>
      <c r="O149" s="606" t="s">
        <v>961</v>
      </c>
      <c r="P149" s="601" t="s">
        <v>1070</v>
      </c>
      <c r="Q149" s="602" t="s">
        <v>963</v>
      </c>
      <c r="R149" s="601"/>
      <c r="S149" s="444" t="s">
        <v>910</v>
      </c>
      <c r="T149" s="444" t="s">
        <v>911</v>
      </c>
      <c r="U149" s="445">
        <v>17761.2</v>
      </c>
      <c r="V149" s="607">
        <v>1336.07</v>
      </c>
      <c r="W149" s="498"/>
    </row>
    <row r="150" spans="2:23" s="439" customFormat="1" x14ac:dyDescent="0.25">
      <c r="B150" s="601" t="s">
        <v>357</v>
      </c>
      <c r="C150" s="601" t="s">
        <v>666</v>
      </c>
      <c r="D150" s="601" t="s">
        <v>372</v>
      </c>
      <c r="E150" s="631" t="s">
        <v>799</v>
      </c>
      <c r="F150" s="631" t="s">
        <v>800</v>
      </c>
      <c r="G150" s="601" t="s">
        <v>801</v>
      </c>
      <c r="H150" s="602" t="s">
        <v>960</v>
      </c>
      <c r="I150" s="603" t="s">
        <v>961</v>
      </c>
      <c r="J150" s="604" t="s">
        <v>362</v>
      </c>
      <c r="K150" s="605" t="s">
        <v>363</v>
      </c>
      <c r="L150" s="443" t="s">
        <v>364</v>
      </c>
      <c r="M150" s="601" t="s">
        <v>365</v>
      </c>
      <c r="N150" s="601" t="s">
        <v>973</v>
      </c>
      <c r="O150" s="606" t="s">
        <v>961</v>
      </c>
      <c r="P150" s="601" t="s">
        <v>1071</v>
      </c>
      <c r="Q150" s="602" t="s">
        <v>963</v>
      </c>
      <c r="R150" s="601"/>
      <c r="S150" s="444" t="s">
        <v>910</v>
      </c>
      <c r="T150" s="444" t="s">
        <v>911</v>
      </c>
      <c r="U150" s="445">
        <v>11544.78</v>
      </c>
      <c r="V150" s="607">
        <v>644.05999999999995</v>
      </c>
      <c r="W150" s="498"/>
    </row>
    <row r="151" spans="2:23" s="439" customFormat="1" x14ac:dyDescent="0.25">
      <c r="B151" s="601" t="s">
        <v>357</v>
      </c>
      <c r="C151" s="601" t="s">
        <v>666</v>
      </c>
      <c r="D151" s="601" t="s">
        <v>372</v>
      </c>
      <c r="E151" s="631" t="s">
        <v>802</v>
      </c>
      <c r="F151" s="631" t="s">
        <v>803</v>
      </c>
      <c r="G151" s="601" t="s">
        <v>804</v>
      </c>
      <c r="H151" s="602" t="s">
        <v>960</v>
      </c>
      <c r="I151" s="603" t="s">
        <v>961</v>
      </c>
      <c r="J151" s="604" t="s">
        <v>362</v>
      </c>
      <c r="K151" s="605" t="s">
        <v>363</v>
      </c>
      <c r="L151" s="443" t="s">
        <v>364</v>
      </c>
      <c r="M151" s="601" t="s">
        <v>365</v>
      </c>
      <c r="N151" s="601" t="s">
        <v>973</v>
      </c>
      <c r="O151" s="606" t="s">
        <v>961</v>
      </c>
      <c r="P151" s="601" t="s">
        <v>1072</v>
      </c>
      <c r="Q151" s="602" t="s">
        <v>963</v>
      </c>
      <c r="R151" s="601"/>
      <c r="S151" s="444" t="s">
        <v>910</v>
      </c>
      <c r="T151" s="444" t="s">
        <v>911</v>
      </c>
      <c r="U151" s="445">
        <v>21496.329999999998</v>
      </c>
      <c r="V151" s="607">
        <v>1247.26</v>
      </c>
      <c r="W151" s="498"/>
    </row>
    <row r="152" spans="2:23" s="439" customFormat="1" x14ac:dyDescent="0.25">
      <c r="B152" s="601" t="s">
        <v>357</v>
      </c>
      <c r="C152" s="601" t="s">
        <v>666</v>
      </c>
      <c r="D152" s="601" t="s">
        <v>372</v>
      </c>
      <c r="E152" s="631" t="s">
        <v>805</v>
      </c>
      <c r="F152" s="631" t="s">
        <v>806</v>
      </c>
      <c r="G152" s="601" t="s">
        <v>807</v>
      </c>
      <c r="H152" s="602" t="s">
        <v>960</v>
      </c>
      <c r="I152" s="603" t="s">
        <v>961</v>
      </c>
      <c r="J152" s="604" t="s">
        <v>362</v>
      </c>
      <c r="K152" s="605" t="s">
        <v>363</v>
      </c>
      <c r="L152" s="443" t="s">
        <v>364</v>
      </c>
      <c r="M152" s="601" t="s">
        <v>365</v>
      </c>
      <c r="N152" s="601" t="s">
        <v>973</v>
      </c>
      <c r="O152" s="606" t="s">
        <v>961</v>
      </c>
      <c r="P152" s="601" t="s">
        <v>1073</v>
      </c>
      <c r="Q152" s="602" t="s">
        <v>963</v>
      </c>
      <c r="R152" s="601"/>
      <c r="S152" s="444" t="s">
        <v>910</v>
      </c>
      <c r="T152" s="444" t="s">
        <v>911</v>
      </c>
      <c r="U152" s="445">
        <v>42992.649999999994</v>
      </c>
      <c r="V152" s="607">
        <v>1497.99</v>
      </c>
      <c r="W152" s="498"/>
    </row>
    <row r="153" spans="2:23" s="439" customFormat="1" x14ac:dyDescent="0.25">
      <c r="B153" s="601" t="s">
        <v>357</v>
      </c>
      <c r="C153" s="601" t="s">
        <v>401</v>
      </c>
      <c r="D153" s="601" t="s">
        <v>372</v>
      </c>
      <c r="E153" s="631" t="s">
        <v>808</v>
      </c>
      <c r="F153" s="631" t="s">
        <v>809</v>
      </c>
      <c r="G153" s="601" t="s">
        <v>810</v>
      </c>
      <c r="H153" s="602" t="s">
        <v>960</v>
      </c>
      <c r="I153" s="603" t="s">
        <v>961</v>
      </c>
      <c r="J153" s="604" t="s">
        <v>362</v>
      </c>
      <c r="K153" s="605" t="s">
        <v>363</v>
      </c>
      <c r="L153" s="443" t="s">
        <v>364</v>
      </c>
      <c r="M153" s="601" t="s">
        <v>365</v>
      </c>
      <c r="N153" s="601" t="s">
        <v>973</v>
      </c>
      <c r="O153" s="606" t="s">
        <v>961</v>
      </c>
      <c r="P153" s="601" t="s">
        <v>1074</v>
      </c>
      <c r="Q153" s="602" t="s">
        <v>963</v>
      </c>
      <c r="R153" s="601"/>
      <c r="S153" s="444" t="s">
        <v>910</v>
      </c>
      <c r="T153" s="444" t="s">
        <v>911</v>
      </c>
      <c r="U153" s="445">
        <v>19286.079999999998</v>
      </c>
      <c r="V153" s="607">
        <v>2973.22</v>
      </c>
      <c r="W153" s="498"/>
    </row>
    <row r="154" spans="2:23" s="439" customFormat="1" x14ac:dyDescent="0.25">
      <c r="B154" s="601" t="s">
        <v>357</v>
      </c>
      <c r="C154" s="601" t="s">
        <v>666</v>
      </c>
      <c r="D154" s="601" t="s">
        <v>372</v>
      </c>
      <c r="E154" s="631" t="s">
        <v>811</v>
      </c>
      <c r="F154" s="631" t="s">
        <v>812</v>
      </c>
      <c r="G154" s="601" t="s">
        <v>813</v>
      </c>
      <c r="H154" s="602" t="s">
        <v>904</v>
      </c>
      <c r="I154" s="603" t="s">
        <v>905</v>
      </c>
      <c r="J154" s="604" t="s">
        <v>362</v>
      </c>
      <c r="K154" s="605" t="s">
        <v>363</v>
      </c>
      <c r="L154" s="443" t="s">
        <v>364</v>
      </c>
      <c r="M154" s="601" t="s">
        <v>365</v>
      </c>
      <c r="N154" s="601" t="s">
        <v>1075</v>
      </c>
      <c r="O154" s="606" t="s">
        <v>907</v>
      </c>
      <c r="P154" s="601" t="s">
        <v>1076</v>
      </c>
      <c r="Q154" s="602" t="s">
        <v>909</v>
      </c>
      <c r="R154" s="601"/>
      <c r="S154" s="444" t="s">
        <v>910</v>
      </c>
      <c r="T154" s="444" t="s">
        <v>911</v>
      </c>
      <c r="U154" s="445">
        <v>19493.759999999998</v>
      </c>
      <c r="V154" s="607">
        <v>0</v>
      </c>
      <c r="W154" s="498"/>
    </row>
    <row r="155" spans="2:23" s="439" customFormat="1" x14ac:dyDescent="0.25">
      <c r="B155" s="601" t="s">
        <v>357</v>
      </c>
      <c r="C155" s="601" t="s">
        <v>401</v>
      </c>
      <c r="D155" s="601" t="s">
        <v>372</v>
      </c>
      <c r="E155" s="631" t="s">
        <v>814</v>
      </c>
      <c r="F155" s="631" t="s">
        <v>815</v>
      </c>
      <c r="G155" s="601" t="s">
        <v>816</v>
      </c>
      <c r="H155" s="602" t="s">
        <v>921</v>
      </c>
      <c r="I155" s="603" t="s">
        <v>905</v>
      </c>
      <c r="J155" s="604" t="s">
        <v>362</v>
      </c>
      <c r="K155" s="605" t="s">
        <v>363</v>
      </c>
      <c r="L155" s="443" t="s">
        <v>364</v>
      </c>
      <c r="M155" s="601" t="s">
        <v>365</v>
      </c>
      <c r="N155" s="601" t="s">
        <v>1077</v>
      </c>
      <c r="O155" s="606" t="s">
        <v>907</v>
      </c>
      <c r="P155" s="601" t="s">
        <v>1078</v>
      </c>
      <c r="Q155" s="602" t="s">
        <v>909</v>
      </c>
      <c r="R155" s="601"/>
      <c r="S155" s="444" t="s">
        <v>910</v>
      </c>
      <c r="T155" s="444" t="s">
        <v>911</v>
      </c>
      <c r="U155" s="445">
        <v>33405.64</v>
      </c>
      <c r="V155" s="607">
        <v>0</v>
      </c>
      <c r="W155" s="498"/>
    </row>
    <row r="156" spans="2:23" s="439" customFormat="1" x14ac:dyDescent="0.25">
      <c r="B156" s="601" t="s">
        <v>357</v>
      </c>
      <c r="C156" s="601" t="s">
        <v>371</v>
      </c>
      <c r="D156" s="601" t="s">
        <v>372</v>
      </c>
      <c r="E156" s="631" t="s">
        <v>817</v>
      </c>
      <c r="F156" s="631" t="s">
        <v>818</v>
      </c>
      <c r="G156" s="601" t="s">
        <v>819</v>
      </c>
      <c r="H156" s="602" t="s">
        <v>921</v>
      </c>
      <c r="I156" s="603" t="s">
        <v>905</v>
      </c>
      <c r="J156" s="604" t="s">
        <v>362</v>
      </c>
      <c r="K156" s="605" t="s">
        <v>363</v>
      </c>
      <c r="L156" s="443" t="s">
        <v>364</v>
      </c>
      <c r="M156" s="601" t="s">
        <v>365</v>
      </c>
      <c r="N156" s="601" t="s">
        <v>1077</v>
      </c>
      <c r="O156" s="606" t="s">
        <v>907</v>
      </c>
      <c r="P156" s="601" t="s">
        <v>1079</v>
      </c>
      <c r="Q156" s="602" t="s">
        <v>909</v>
      </c>
      <c r="R156" s="601"/>
      <c r="S156" s="444" t="s">
        <v>910</v>
      </c>
      <c r="T156" s="444" t="s">
        <v>911</v>
      </c>
      <c r="U156" s="445">
        <v>33702.310000000005</v>
      </c>
      <c r="V156" s="607">
        <v>0</v>
      </c>
      <c r="W156" s="498"/>
    </row>
    <row r="157" spans="2:23" s="439" customFormat="1" x14ac:dyDescent="0.25">
      <c r="B157" s="601" t="s">
        <v>357</v>
      </c>
      <c r="C157" s="601" t="s">
        <v>401</v>
      </c>
      <c r="D157" s="601" t="s">
        <v>372</v>
      </c>
      <c r="E157" s="631" t="s">
        <v>820</v>
      </c>
      <c r="F157" s="631" t="s">
        <v>821</v>
      </c>
      <c r="G157" s="601" t="s">
        <v>822</v>
      </c>
      <c r="H157" s="602" t="s">
        <v>960</v>
      </c>
      <c r="I157" s="603" t="s">
        <v>961</v>
      </c>
      <c r="J157" s="604" t="s">
        <v>362</v>
      </c>
      <c r="K157" s="605" t="s">
        <v>363</v>
      </c>
      <c r="L157" s="443" t="s">
        <v>364</v>
      </c>
      <c r="M157" s="601" t="s">
        <v>365</v>
      </c>
      <c r="N157" s="601" t="s">
        <v>973</v>
      </c>
      <c r="O157" s="606" t="s">
        <v>961</v>
      </c>
      <c r="P157" s="601" t="s">
        <v>1080</v>
      </c>
      <c r="Q157" s="602" t="s">
        <v>963</v>
      </c>
      <c r="R157" s="601"/>
      <c r="S157" s="444" t="s">
        <v>910</v>
      </c>
      <c r="T157" s="444" t="s">
        <v>911</v>
      </c>
      <c r="U157" s="445">
        <v>9393.7000000000007</v>
      </c>
      <c r="V157" s="607">
        <v>7958.12</v>
      </c>
      <c r="W157" s="498"/>
    </row>
    <row r="158" spans="2:23" s="439" customFormat="1" x14ac:dyDescent="0.25">
      <c r="B158" s="601" t="s">
        <v>357</v>
      </c>
      <c r="C158" s="601" t="s">
        <v>371</v>
      </c>
      <c r="D158" s="601" t="s">
        <v>372</v>
      </c>
      <c r="E158" s="631" t="s">
        <v>823</v>
      </c>
      <c r="F158" s="631" t="s">
        <v>824</v>
      </c>
      <c r="G158" s="601" t="s">
        <v>825</v>
      </c>
      <c r="H158" s="602" t="s">
        <v>960</v>
      </c>
      <c r="I158" s="603" t="s">
        <v>961</v>
      </c>
      <c r="J158" s="604" t="s">
        <v>362</v>
      </c>
      <c r="K158" s="605" t="s">
        <v>363</v>
      </c>
      <c r="L158" s="443" t="s">
        <v>364</v>
      </c>
      <c r="M158" s="601" t="s">
        <v>365</v>
      </c>
      <c r="N158" s="601" t="s">
        <v>973</v>
      </c>
      <c r="O158" s="606" t="s">
        <v>961</v>
      </c>
      <c r="P158" s="601" t="s">
        <v>1081</v>
      </c>
      <c r="Q158" s="602" t="s">
        <v>963</v>
      </c>
      <c r="R158" s="601"/>
      <c r="S158" s="444" t="s">
        <v>910</v>
      </c>
      <c r="T158" s="444" t="s">
        <v>911</v>
      </c>
      <c r="U158" s="445">
        <v>17761.2</v>
      </c>
      <c r="V158" s="607">
        <v>4336.07</v>
      </c>
      <c r="W158" s="498"/>
    </row>
    <row r="159" spans="2:23" s="439" customFormat="1" x14ac:dyDescent="0.25">
      <c r="B159" s="601" t="s">
        <v>357</v>
      </c>
      <c r="C159" s="601" t="s">
        <v>371</v>
      </c>
      <c r="D159" s="601" t="s">
        <v>372</v>
      </c>
      <c r="E159" s="631" t="s">
        <v>826</v>
      </c>
      <c r="F159" s="631" t="s">
        <v>827</v>
      </c>
      <c r="G159" s="601" t="s">
        <v>828</v>
      </c>
      <c r="H159" s="602" t="s">
        <v>1082</v>
      </c>
      <c r="I159" s="603" t="s">
        <v>905</v>
      </c>
      <c r="J159" s="604" t="s">
        <v>362</v>
      </c>
      <c r="K159" s="605" t="s">
        <v>363</v>
      </c>
      <c r="L159" s="443" t="s">
        <v>364</v>
      </c>
      <c r="M159" s="601" t="s">
        <v>365</v>
      </c>
      <c r="N159" s="601" t="s">
        <v>1083</v>
      </c>
      <c r="O159" s="606" t="s">
        <v>907</v>
      </c>
      <c r="P159" s="601" t="s">
        <v>1084</v>
      </c>
      <c r="Q159" s="602" t="s">
        <v>1085</v>
      </c>
      <c r="R159" s="601"/>
      <c r="S159" s="444" t="s">
        <v>910</v>
      </c>
      <c r="T159" s="444" t="s">
        <v>911</v>
      </c>
      <c r="U159" s="445">
        <v>69336.12000000001</v>
      </c>
      <c r="V159" s="607">
        <v>0</v>
      </c>
      <c r="W159" s="498"/>
    </row>
    <row r="160" spans="2:23" s="439" customFormat="1" x14ac:dyDescent="0.25">
      <c r="B160" s="601" t="s">
        <v>357</v>
      </c>
      <c r="C160" s="601" t="s">
        <v>401</v>
      </c>
      <c r="D160" s="601" t="s">
        <v>372</v>
      </c>
      <c r="E160" s="631" t="s">
        <v>829</v>
      </c>
      <c r="F160" s="631" t="s">
        <v>830</v>
      </c>
      <c r="G160" s="601" t="s">
        <v>831</v>
      </c>
      <c r="H160" s="602" t="s">
        <v>921</v>
      </c>
      <c r="I160" s="603" t="s">
        <v>905</v>
      </c>
      <c r="J160" s="604" t="s">
        <v>362</v>
      </c>
      <c r="K160" s="605" t="s">
        <v>363</v>
      </c>
      <c r="L160" s="443" t="s">
        <v>364</v>
      </c>
      <c r="M160" s="601" t="s">
        <v>365</v>
      </c>
      <c r="N160" s="601" t="s">
        <v>1077</v>
      </c>
      <c r="O160" s="606" t="s">
        <v>907</v>
      </c>
      <c r="P160" s="601" t="s">
        <v>1086</v>
      </c>
      <c r="Q160" s="602" t="s">
        <v>909</v>
      </c>
      <c r="R160" s="601"/>
      <c r="S160" s="444" t="s">
        <v>910</v>
      </c>
      <c r="T160" s="444" t="s">
        <v>911</v>
      </c>
      <c r="U160" s="445">
        <v>32142.680000000004</v>
      </c>
      <c r="V160" s="607">
        <v>0</v>
      </c>
      <c r="W160" s="498"/>
    </row>
    <row r="161" spans="2:23" s="439" customFormat="1" x14ac:dyDescent="0.25">
      <c r="B161" s="601" t="s">
        <v>357</v>
      </c>
      <c r="C161" s="601" t="s">
        <v>401</v>
      </c>
      <c r="D161" s="601" t="s">
        <v>372</v>
      </c>
      <c r="E161" s="631" t="s">
        <v>832</v>
      </c>
      <c r="F161" s="631" t="s">
        <v>833</v>
      </c>
      <c r="G161" s="601" t="s">
        <v>834</v>
      </c>
      <c r="H161" s="602" t="s">
        <v>960</v>
      </c>
      <c r="I161" s="603" t="s">
        <v>961</v>
      </c>
      <c r="J161" s="604" t="s">
        <v>362</v>
      </c>
      <c r="K161" s="605" t="s">
        <v>363</v>
      </c>
      <c r="L161" s="443" t="s">
        <v>364</v>
      </c>
      <c r="M161" s="601" t="s">
        <v>365</v>
      </c>
      <c r="N161" s="601" t="s">
        <v>973</v>
      </c>
      <c r="O161" s="606" t="s">
        <v>961</v>
      </c>
      <c r="P161" s="601" t="s">
        <v>1087</v>
      </c>
      <c r="Q161" s="602" t="s">
        <v>963</v>
      </c>
      <c r="R161" s="601"/>
      <c r="S161" s="444" t="s">
        <v>910</v>
      </c>
      <c r="T161" s="444" t="s">
        <v>911</v>
      </c>
      <c r="U161" s="445">
        <v>22941.55</v>
      </c>
      <c r="V161" s="607">
        <v>154.69999999999999</v>
      </c>
      <c r="W161" s="498"/>
    </row>
    <row r="162" spans="2:23" s="439" customFormat="1" x14ac:dyDescent="0.25">
      <c r="B162" s="601" t="s">
        <v>357</v>
      </c>
      <c r="C162" s="601" t="s">
        <v>666</v>
      </c>
      <c r="D162" s="601" t="s">
        <v>372</v>
      </c>
      <c r="E162" s="631" t="s">
        <v>835</v>
      </c>
      <c r="F162" s="631" t="s">
        <v>836</v>
      </c>
      <c r="G162" s="601" t="s">
        <v>837</v>
      </c>
      <c r="H162" s="602" t="s">
        <v>960</v>
      </c>
      <c r="I162" s="603" t="s">
        <v>961</v>
      </c>
      <c r="J162" s="604" t="s">
        <v>362</v>
      </c>
      <c r="K162" s="605" t="s">
        <v>363</v>
      </c>
      <c r="L162" s="443" t="s">
        <v>364</v>
      </c>
      <c r="M162" s="601" t="s">
        <v>365</v>
      </c>
      <c r="N162" s="601" t="s">
        <v>973</v>
      </c>
      <c r="O162" s="606" t="s">
        <v>961</v>
      </c>
      <c r="P162" s="601" t="s">
        <v>1088</v>
      </c>
      <c r="Q162" s="602" t="s">
        <v>963</v>
      </c>
      <c r="R162" s="601"/>
      <c r="S162" s="444" t="s">
        <v>910</v>
      </c>
      <c r="T162" s="444" t="s">
        <v>911</v>
      </c>
      <c r="U162" s="445">
        <v>13799.809999999998</v>
      </c>
      <c r="V162" s="607">
        <v>1007.37</v>
      </c>
      <c r="W162" s="498"/>
    </row>
    <row r="163" spans="2:23" s="439" customFormat="1" x14ac:dyDescent="0.25">
      <c r="B163" s="601" t="s">
        <v>357</v>
      </c>
      <c r="C163" s="601" t="s">
        <v>666</v>
      </c>
      <c r="D163" s="601" t="s">
        <v>372</v>
      </c>
      <c r="E163" s="631" t="s">
        <v>838</v>
      </c>
      <c r="F163" s="631" t="s">
        <v>839</v>
      </c>
      <c r="G163" s="601" t="s">
        <v>840</v>
      </c>
      <c r="H163" s="602" t="s">
        <v>1042</v>
      </c>
      <c r="I163" s="603" t="s">
        <v>905</v>
      </c>
      <c r="J163" s="604" t="s">
        <v>362</v>
      </c>
      <c r="K163" s="605" t="s">
        <v>363</v>
      </c>
      <c r="L163" s="443" t="s">
        <v>364</v>
      </c>
      <c r="M163" s="601" t="s">
        <v>365</v>
      </c>
      <c r="N163" s="601" t="s">
        <v>1043</v>
      </c>
      <c r="O163" s="606" t="s">
        <v>907</v>
      </c>
      <c r="P163" s="601" t="s">
        <v>1089</v>
      </c>
      <c r="Q163" s="602" t="s">
        <v>909</v>
      </c>
      <c r="R163" s="601"/>
      <c r="S163" s="444" t="s">
        <v>910</v>
      </c>
      <c r="T163" s="444" t="s">
        <v>911</v>
      </c>
      <c r="U163" s="445">
        <v>40094.340000000004</v>
      </c>
      <c r="V163" s="607">
        <v>0</v>
      </c>
      <c r="W163" s="498"/>
    </row>
    <row r="164" spans="2:23" s="439" customFormat="1" x14ac:dyDescent="0.25">
      <c r="B164" s="601" t="s">
        <v>357</v>
      </c>
      <c r="C164" s="601" t="s">
        <v>401</v>
      </c>
      <c r="D164" s="601" t="s">
        <v>372</v>
      </c>
      <c r="E164" s="631" t="s">
        <v>841</v>
      </c>
      <c r="F164" s="631" t="s">
        <v>842</v>
      </c>
      <c r="G164" s="601" t="s">
        <v>843</v>
      </c>
      <c r="H164" s="602" t="s">
        <v>1090</v>
      </c>
      <c r="I164" s="603" t="s">
        <v>905</v>
      </c>
      <c r="J164" s="604" t="s">
        <v>362</v>
      </c>
      <c r="K164" s="605" t="s">
        <v>363</v>
      </c>
      <c r="L164" s="443" t="s">
        <v>364</v>
      </c>
      <c r="M164" s="601" t="s">
        <v>365</v>
      </c>
      <c r="N164" s="601" t="s">
        <v>1091</v>
      </c>
      <c r="O164" s="606" t="s">
        <v>907</v>
      </c>
      <c r="P164" s="601" t="s">
        <v>1092</v>
      </c>
      <c r="Q164" s="602" t="s">
        <v>909</v>
      </c>
      <c r="R164" s="601"/>
      <c r="S164" s="444" t="s">
        <v>910</v>
      </c>
      <c r="T164" s="444" t="s">
        <v>911</v>
      </c>
      <c r="U164" s="445">
        <v>31764.680000000004</v>
      </c>
      <c r="V164" s="607">
        <v>0</v>
      </c>
      <c r="W164" s="498"/>
    </row>
    <row r="165" spans="2:23" s="439" customFormat="1" x14ac:dyDescent="0.25">
      <c r="B165" s="601" t="s">
        <v>357</v>
      </c>
      <c r="C165" s="601" t="s">
        <v>401</v>
      </c>
      <c r="D165" s="601" t="s">
        <v>372</v>
      </c>
      <c r="E165" s="631" t="s">
        <v>844</v>
      </c>
      <c r="F165" s="631" t="s">
        <v>845</v>
      </c>
      <c r="G165" s="601" t="s">
        <v>846</v>
      </c>
      <c r="H165" s="602" t="s">
        <v>924</v>
      </c>
      <c r="I165" s="603" t="s">
        <v>905</v>
      </c>
      <c r="J165" s="604" t="s">
        <v>362</v>
      </c>
      <c r="K165" s="605" t="s">
        <v>363</v>
      </c>
      <c r="L165" s="443" t="s">
        <v>364</v>
      </c>
      <c r="M165" s="601" t="s">
        <v>365</v>
      </c>
      <c r="N165" s="601" t="s">
        <v>925</v>
      </c>
      <c r="O165" s="606" t="s">
        <v>907</v>
      </c>
      <c r="P165" s="601" t="s">
        <v>1093</v>
      </c>
      <c r="Q165" s="602" t="s">
        <v>909</v>
      </c>
      <c r="R165" s="601"/>
      <c r="S165" s="444" t="s">
        <v>910</v>
      </c>
      <c r="T165" s="444" t="s">
        <v>911</v>
      </c>
      <c r="U165" s="445">
        <v>92112.98</v>
      </c>
      <c r="V165" s="607">
        <v>0</v>
      </c>
      <c r="W165" s="498"/>
    </row>
    <row r="166" spans="2:23" s="439" customFormat="1" x14ac:dyDescent="0.25">
      <c r="B166" s="601" t="s">
        <v>357</v>
      </c>
      <c r="C166" s="601" t="s">
        <v>371</v>
      </c>
      <c r="D166" s="601" t="s">
        <v>372</v>
      </c>
      <c r="E166" s="631" t="s">
        <v>847</v>
      </c>
      <c r="F166" s="631" t="s">
        <v>848</v>
      </c>
      <c r="G166" s="601" t="s">
        <v>849</v>
      </c>
      <c r="H166" s="602" t="s">
        <v>1090</v>
      </c>
      <c r="I166" s="603" t="s">
        <v>905</v>
      </c>
      <c r="J166" s="604" t="s">
        <v>362</v>
      </c>
      <c r="K166" s="605" t="s">
        <v>363</v>
      </c>
      <c r="L166" s="443" t="s">
        <v>364</v>
      </c>
      <c r="M166" s="601" t="s">
        <v>365</v>
      </c>
      <c r="N166" s="601" t="s">
        <v>1091</v>
      </c>
      <c r="O166" s="606" t="s">
        <v>907</v>
      </c>
      <c r="P166" s="601" t="s">
        <v>1094</v>
      </c>
      <c r="Q166" s="602" t="s">
        <v>909</v>
      </c>
      <c r="R166" s="601"/>
      <c r="S166" s="444" t="s">
        <v>910</v>
      </c>
      <c r="T166" s="444" t="s">
        <v>911</v>
      </c>
      <c r="U166" s="445">
        <v>30635.47</v>
      </c>
      <c r="V166" s="607">
        <v>0</v>
      </c>
      <c r="W166" s="498"/>
    </row>
    <row r="167" spans="2:23" s="439" customFormat="1" x14ac:dyDescent="0.25">
      <c r="B167" s="601" t="s">
        <v>357</v>
      </c>
      <c r="C167" s="601" t="s">
        <v>371</v>
      </c>
      <c r="D167" s="601" t="s">
        <v>372</v>
      </c>
      <c r="E167" s="631" t="s">
        <v>850</v>
      </c>
      <c r="F167" s="631" t="s">
        <v>851</v>
      </c>
      <c r="G167" s="601" t="s">
        <v>852</v>
      </c>
      <c r="H167" s="602" t="s">
        <v>921</v>
      </c>
      <c r="I167" s="603" t="s">
        <v>905</v>
      </c>
      <c r="J167" s="604" t="s">
        <v>362</v>
      </c>
      <c r="K167" s="605" t="s">
        <v>363</v>
      </c>
      <c r="L167" s="443" t="s">
        <v>364</v>
      </c>
      <c r="M167" s="601" t="s">
        <v>365</v>
      </c>
      <c r="N167" s="601" t="s">
        <v>1077</v>
      </c>
      <c r="O167" s="606" t="s">
        <v>907</v>
      </c>
      <c r="P167" s="601" t="s">
        <v>1095</v>
      </c>
      <c r="Q167" s="602" t="s">
        <v>909</v>
      </c>
      <c r="R167" s="601"/>
      <c r="S167" s="444" t="s">
        <v>910</v>
      </c>
      <c r="T167" s="444" t="s">
        <v>911</v>
      </c>
      <c r="U167" s="445">
        <v>32489.460000000003</v>
      </c>
      <c r="V167" s="607">
        <v>0</v>
      </c>
      <c r="W167" s="498"/>
    </row>
    <row r="168" spans="2:23" s="439" customFormat="1" x14ac:dyDescent="0.25">
      <c r="B168" s="601" t="s">
        <v>357</v>
      </c>
      <c r="C168" s="601" t="s">
        <v>371</v>
      </c>
      <c r="D168" s="601" t="s">
        <v>372</v>
      </c>
      <c r="E168" s="631" t="s">
        <v>853</v>
      </c>
      <c r="F168" s="631" t="s">
        <v>854</v>
      </c>
      <c r="G168" s="601" t="s">
        <v>855</v>
      </c>
      <c r="H168" s="602" t="s">
        <v>960</v>
      </c>
      <c r="I168" s="603" t="s">
        <v>961</v>
      </c>
      <c r="J168" s="604" t="s">
        <v>362</v>
      </c>
      <c r="K168" s="605" t="s">
        <v>363</v>
      </c>
      <c r="L168" s="443" t="s">
        <v>364</v>
      </c>
      <c r="M168" s="601" t="s">
        <v>365</v>
      </c>
      <c r="N168" s="601" t="s">
        <v>973</v>
      </c>
      <c r="O168" s="606" t="s">
        <v>961</v>
      </c>
      <c r="P168" s="601" t="s">
        <v>1096</v>
      </c>
      <c r="Q168" s="602" t="s">
        <v>963</v>
      </c>
      <c r="R168" s="601"/>
      <c r="S168" s="444" t="s">
        <v>910</v>
      </c>
      <c r="T168" s="444" t="s">
        <v>911</v>
      </c>
      <c r="U168" s="445">
        <v>17761.2</v>
      </c>
      <c r="V168" s="607">
        <v>1036.07</v>
      </c>
      <c r="W168" s="498"/>
    </row>
    <row r="169" spans="2:23" s="439" customFormat="1" x14ac:dyDescent="0.25">
      <c r="B169" s="601" t="s">
        <v>357</v>
      </c>
      <c r="C169" s="601" t="s">
        <v>401</v>
      </c>
      <c r="D169" s="601" t="s">
        <v>372</v>
      </c>
      <c r="E169" s="631" t="s">
        <v>856</v>
      </c>
      <c r="F169" s="631" t="s">
        <v>857</v>
      </c>
      <c r="G169" s="601" t="s">
        <v>858</v>
      </c>
      <c r="H169" s="602" t="s">
        <v>960</v>
      </c>
      <c r="I169" s="603" t="s">
        <v>961</v>
      </c>
      <c r="J169" s="604" t="s">
        <v>362</v>
      </c>
      <c r="K169" s="605" t="s">
        <v>363</v>
      </c>
      <c r="L169" s="443" t="s">
        <v>364</v>
      </c>
      <c r="M169" s="601" t="s">
        <v>365</v>
      </c>
      <c r="N169" s="601" t="s">
        <v>973</v>
      </c>
      <c r="O169" s="606" t="s">
        <v>961</v>
      </c>
      <c r="P169" s="601" t="s">
        <v>1097</v>
      </c>
      <c r="Q169" s="602" t="s">
        <v>963</v>
      </c>
      <c r="R169" s="601"/>
      <c r="S169" s="444" t="s">
        <v>910</v>
      </c>
      <c r="T169" s="444" t="s">
        <v>911</v>
      </c>
      <c r="U169" s="445">
        <v>17761.2</v>
      </c>
      <c r="V169" s="607">
        <v>270.61</v>
      </c>
      <c r="W169" s="498"/>
    </row>
    <row r="170" spans="2:23" s="439" customFormat="1" x14ac:dyDescent="0.25">
      <c r="B170" s="601" t="s">
        <v>357</v>
      </c>
      <c r="C170" s="601" t="s">
        <v>401</v>
      </c>
      <c r="D170" s="601" t="s">
        <v>372</v>
      </c>
      <c r="E170" s="631" t="s">
        <v>859</v>
      </c>
      <c r="F170" s="631" t="s">
        <v>860</v>
      </c>
      <c r="G170" s="601" t="s">
        <v>861</v>
      </c>
      <c r="H170" s="602" t="s">
        <v>960</v>
      </c>
      <c r="I170" s="603" t="s">
        <v>961</v>
      </c>
      <c r="J170" s="604" t="s">
        <v>362</v>
      </c>
      <c r="K170" s="605" t="s">
        <v>363</v>
      </c>
      <c r="L170" s="443" t="s">
        <v>364</v>
      </c>
      <c r="M170" s="601" t="s">
        <v>365</v>
      </c>
      <c r="N170" s="601" t="s">
        <v>973</v>
      </c>
      <c r="O170" s="606" t="s">
        <v>961</v>
      </c>
      <c r="P170" s="601" t="s">
        <v>1098</v>
      </c>
      <c r="Q170" s="602" t="s">
        <v>963</v>
      </c>
      <c r="R170" s="601"/>
      <c r="S170" s="444" t="s">
        <v>910</v>
      </c>
      <c r="T170" s="444" t="s">
        <v>911</v>
      </c>
      <c r="U170" s="445">
        <v>18265.53</v>
      </c>
      <c r="V170" s="607">
        <v>4562.4499999999989</v>
      </c>
      <c r="W170" s="498"/>
    </row>
    <row r="171" spans="2:23" s="439" customFormat="1" x14ac:dyDescent="0.25">
      <c r="B171" s="601" t="s">
        <v>357</v>
      </c>
      <c r="C171" s="601" t="s">
        <v>401</v>
      </c>
      <c r="D171" s="601" t="s">
        <v>372</v>
      </c>
      <c r="E171" s="631" t="s">
        <v>862</v>
      </c>
      <c r="F171" s="631" t="s">
        <v>863</v>
      </c>
      <c r="G171" s="601" t="s">
        <v>864</v>
      </c>
      <c r="H171" s="602" t="s">
        <v>960</v>
      </c>
      <c r="I171" s="603" t="s">
        <v>961</v>
      </c>
      <c r="J171" s="604" t="s">
        <v>362</v>
      </c>
      <c r="K171" s="605" t="s">
        <v>363</v>
      </c>
      <c r="L171" s="443" t="s">
        <v>364</v>
      </c>
      <c r="M171" s="601" t="s">
        <v>365</v>
      </c>
      <c r="N171" s="601" t="s">
        <v>973</v>
      </c>
      <c r="O171" s="606" t="s">
        <v>961</v>
      </c>
      <c r="P171" s="601" t="s">
        <v>1099</v>
      </c>
      <c r="Q171" s="602" t="s">
        <v>963</v>
      </c>
      <c r="R171" s="601"/>
      <c r="S171" s="444" t="s">
        <v>910</v>
      </c>
      <c r="T171" s="444" t="s">
        <v>911</v>
      </c>
      <c r="U171" s="445">
        <v>38265.360000000001</v>
      </c>
      <c r="V171" s="607">
        <v>3000</v>
      </c>
      <c r="W171" s="498"/>
    </row>
    <row r="172" spans="2:23" s="439" customFormat="1" x14ac:dyDescent="0.25">
      <c r="B172" s="601" t="s">
        <v>357</v>
      </c>
      <c r="C172" s="601" t="s">
        <v>666</v>
      </c>
      <c r="D172" s="601" t="s">
        <v>372</v>
      </c>
      <c r="E172" s="631" t="s">
        <v>865</v>
      </c>
      <c r="F172" s="631" t="s">
        <v>866</v>
      </c>
      <c r="G172" s="601" t="s">
        <v>867</v>
      </c>
      <c r="H172" s="602" t="s">
        <v>960</v>
      </c>
      <c r="I172" s="603" t="s">
        <v>961</v>
      </c>
      <c r="J172" s="604" t="s">
        <v>362</v>
      </c>
      <c r="K172" s="605" t="s">
        <v>363</v>
      </c>
      <c r="L172" s="443" t="s">
        <v>364</v>
      </c>
      <c r="M172" s="601" t="s">
        <v>365</v>
      </c>
      <c r="N172" s="601" t="s">
        <v>973</v>
      </c>
      <c r="O172" s="606" t="s">
        <v>961</v>
      </c>
      <c r="P172" s="601" t="s">
        <v>1100</v>
      </c>
      <c r="Q172" s="602" t="s">
        <v>963</v>
      </c>
      <c r="R172" s="601"/>
      <c r="S172" s="444" t="s">
        <v>910</v>
      </c>
      <c r="T172" s="444" t="s">
        <v>911</v>
      </c>
      <c r="U172" s="445">
        <v>38460.910000000003</v>
      </c>
      <c r="V172" s="607">
        <v>3611.6899999999996</v>
      </c>
      <c r="W172" s="498"/>
    </row>
    <row r="173" spans="2:23" s="439" customFormat="1" x14ac:dyDescent="0.25">
      <c r="B173" s="601" t="s">
        <v>357</v>
      </c>
      <c r="C173" s="601" t="s">
        <v>401</v>
      </c>
      <c r="D173" s="601" t="s">
        <v>372</v>
      </c>
      <c r="E173" s="631" t="s">
        <v>868</v>
      </c>
      <c r="F173" s="631" t="s">
        <v>869</v>
      </c>
      <c r="G173" s="601" t="s">
        <v>870</v>
      </c>
      <c r="H173" s="602" t="s">
        <v>921</v>
      </c>
      <c r="I173" s="603" t="s">
        <v>905</v>
      </c>
      <c r="J173" s="604" t="s">
        <v>362</v>
      </c>
      <c r="K173" s="605" t="s">
        <v>363</v>
      </c>
      <c r="L173" s="443" t="s">
        <v>364</v>
      </c>
      <c r="M173" s="601" t="s">
        <v>365</v>
      </c>
      <c r="N173" s="601" t="s">
        <v>1077</v>
      </c>
      <c r="O173" s="606" t="s">
        <v>907</v>
      </c>
      <c r="P173" s="601" t="s">
        <v>1101</v>
      </c>
      <c r="Q173" s="602" t="s">
        <v>909</v>
      </c>
      <c r="R173" s="601"/>
      <c r="S173" s="444" t="s">
        <v>910</v>
      </c>
      <c r="T173" s="444" t="s">
        <v>911</v>
      </c>
      <c r="U173" s="445">
        <v>32142.680000000008</v>
      </c>
      <c r="V173" s="607">
        <v>0</v>
      </c>
      <c r="W173" s="498"/>
    </row>
    <row r="174" spans="2:23" s="439" customFormat="1" x14ac:dyDescent="0.25">
      <c r="B174" s="601" t="s">
        <v>357</v>
      </c>
      <c r="C174" s="601" t="s">
        <v>401</v>
      </c>
      <c r="D174" s="601" t="s">
        <v>372</v>
      </c>
      <c r="E174" s="631" t="s">
        <v>871</v>
      </c>
      <c r="F174" s="631" t="s">
        <v>872</v>
      </c>
      <c r="G174" s="601" t="s">
        <v>873</v>
      </c>
      <c r="H174" s="602" t="s">
        <v>921</v>
      </c>
      <c r="I174" s="603" t="s">
        <v>905</v>
      </c>
      <c r="J174" s="604" t="s">
        <v>362</v>
      </c>
      <c r="K174" s="605" t="s">
        <v>363</v>
      </c>
      <c r="L174" s="443" t="s">
        <v>364</v>
      </c>
      <c r="M174" s="601" t="s">
        <v>365</v>
      </c>
      <c r="N174" s="601" t="s">
        <v>922</v>
      </c>
      <c r="O174" s="606" t="s">
        <v>907</v>
      </c>
      <c r="P174" s="601" t="s">
        <v>1102</v>
      </c>
      <c r="Q174" s="602" t="s">
        <v>909</v>
      </c>
      <c r="R174" s="601"/>
      <c r="S174" s="444" t="s">
        <v>910</v>
      </c>
      <c r="T174" s="444" t="s">
        <v>911</v>
      </c>
      <c r="U174" s="445">
        <v>64501.740000000005</v>
      </c>
      <c r="V174" s="607">
        <v>0</v>
      </c>
      <c r="W174" s="498"/>
    </row>
    <row r="175" spans="2:23" s="439" customFormat="1" x14ac:dyDescent="0.25">
      <c r="B175" s="601" t="s">
        <v>357</v>
      </c>
      <c r="C175" s="601" t="s">
        <v>401</v>
      </c>
      <c r="D175" s="601" t="s">
        <v>372</v>
      </c>
      <c r="E175" s="631" t="s">
        <v>874</v>
      </c>
      <c r="F175" s="631" t="s">
        <v>875</v>
      </c>
      <c r="G175" s="601" t="s">
        <v>876</v>
      </c>
      <c r="H175" s="602" t="s">
        <v>960</v>
      </c>
      <c r="I175" s="603" t="s">
        <v>961</v>
      </c>
      <c r="J175" s="604" t="s">
        <v>362</v>
      </c>
      <c r="K175" s="605" t="s">
        <v>363</v>
      </c>
      <c r="L175" s="443" t="s">
        <v>364</v>
      </c>
      <c r="M175" s="601" t="s">
        <v>365</v>
      </c>
      <c r="N175" s="601" t="s">
        <v>973</v>
      </c>
      <c r="O175" s="606" t="s">
        <v>961</v>
      </c>
      <c r="P175" s="601" t="s">
        <v>1103</v>
      </c>
      <c r="Q175" s="602" t="s">
        <v>963</v>
      </c>
      <c r="R175" s="601"/>
      <c r="S175" s="444" t="s">
        <v>910</v>
      </c>
      <c r="T175" s="444" t="s">
        <v>911</v>
      </c>
      <c r="U175" s="445">
        <v>10410.040000000001</v>
      </c>
      <c r="V175" s="607">
        <v>587.85000000000014</v>
      </c>
      <c r="W175" s="498"/>
    </row>
    <row r="176" spans="2:23" s="439" customFormat="1" x14ac:dyDescent="0.25">
      <c r="B176" s="601" t="s">
        <v>357</v>
      </c>
      <c r="C176" s="601" t="s">
        <v>666</v>
      </c>
      <c r="D176" s="601" t="s">
        <v>372</v>
      </c>
      <c r="E176" s="631" t="s">
        <v>877</v>
      </c>
      <c r="F176" s="631" t="s">
        <v>878</v>
      </c>
      <c r="G176" s="601" t="s">
        <v>879</v>
      </c>
      <c r="H176" s="602" t="s">
        <v>960</v>
      </c>
      <c r="I176" s="603" t="s">
        <v>961</v>
      </c>
      <c r="J176" s="604" t="s">
        <v>362</v>
      </c>
      <c r="K176" s="605" t="s">
        <v>363</v>
      </c>
      <c r="L176" s="443" t="s">
        <v>364</v>
      </c>
      <c r="M176" s="601" t="s">
        <v>365</v>
      </c>
      <c r="N176" s="601" t="s">
        <v>973</v>
      </c>
      <c r="O176" s="606" t="s">
        <v>961</v>
      </c>
      <c r="P176" s="601" t="s">
        <v>1104</v>
      </c>
      <c r="Q176" s="602" t="s">
        <v>963</v>
      </c>
      <c r="R176" s="601"/>
      <c r="S176" s="444" t="s">
        <v>910</v>
      </c>
      <c r="T176" s="444" t="s">
        <v>911</v>
      </c>
      <c r="U176" s="445">
        <v>23272.45</v>
      </c>
      <c r="V176" s="607">
        <v>2234.5</v>
      </c>
      <c r="W176" s="498"/>
    </row>
    <row r="177" spans="2:23" s="439" customFormat="1" x14ac:dyDescent="0.25">
      <c r="B177" s="601" t="s">
        <v>357</v>
      </c>
      <c r="C177" s="601" t="s">
        <v>666</v>
      </c>
      <c r="D177" s="601" t="s">
        <v>372</v>
      </c>
      <c r="E177" s="631" t="s">
        <v>880</v>
      </c>
      <c r="F177" s="631" t="s">
        <v>881</v>
      </c>
      <c r="G177" s="601" t="s">
        <v>882</v>
      </c>
      <c r="H177" s="602" t="s">
        <v>1082</v>
      </c>
      <c r="I177" s="603" t="s">
        <v>905</v>
      </c>
      <c r="J177" s="604" t="s">
        <v>362</v>
      </c>
      <c r="K177" s="605" t="s">
        <v>363</v>
      </c>
      <c r="L177" s="443" t="s">
        <v>364</v>
      </c>
      <c r="M177" s="601" t="s">
        <v>365</v>
      </c>
      <c r="N177" s="601" t="s">
        <v>1105</v>
      </c>
      <c r="O177" s="606" t="s">
        <v>907</v>
      </c>
      <c r="P177" s="601" t="s">
        <v>1105</v>
      </c>
      <c r="Q177" s="602" t="s">
        <v>1085</v>
      </c>
      <c r="R177" s="601"/>
      <c r="S177" s="444" t="s">
        <v>910</v>
      </c>
      <c r="T177" s="444" t="s">
        <v>911</v>
      </c>
      <c r="U177" s="445">
        <v>61823.279999999992</v>
      </c>
      <c r="V177" s="607">
        <v>0</v>
      </c>
      <c r="W177" s="498"/>
    </row>
    <row r="178" spans="2:23" s="439" customFormat="1" x14ac:dyDescent="0.25">
      <c r="B178" s="601" t="s">
        <v>357</v>
      </c>
      <c r="C178" s="601" t="s">
        <v>401</v>
      </c>
      <c r="D178" s="601" t="s">
        <v>372</v>
      </c>
      <c r="E178" s="631" t="s">
        <v>883</v>
      </c>
      <c r="F178" s="631" t="s">
        <v>884</v>
      </c>
      <c r="G178" s="601" t="s">
        <v>885</v>
      </c>
      <c r="H178" s="602" t="s">
        <v>924</v>
      </c>
      <c r="I178" s="603" t="s">
        <v>905</v>
      </c>
      <c r="J178" s="604" t="s">
        <v>362</v>
      </c>
      <c r="K178" s="605" t="s">
        <v>363</v>
      </c>
      <c r="L178" s="443" t="s">
        <v>364</v>
      </c>
      <c r="M178" s="601" t="s">
        <v>365</v>
      </c>
      <c r="N178" s="601" t="s">
        <v>925</v>
      </c>
      <c r="O178" s="606" t="s">
        <v>907</v>
      </c>
      <c r="P178" s="601" t="s">
        <v>1106</v>
      </c>
      <c r="Q178" s="602" t="s">
        <v>909</v>
      </c>
      <c r="R178" s="601"/>
      <c r="S178" s="444" t="s">
        <v>910</v>
      </c>
      <c r="T178" s="444" t="s">
        <v>911</v>
      </c>
      <c r="U178" s="445">
        <v>88503.96</v>
      </c>
      <c r="V178" s="607">
        <v>0</v>
      </c>
      <c r="W178" s="498"/>
    </row>
    <row r="179" spans="2:23" s="439" customFormat="1" x14ac:dyDescent="0.25">
      <c r="B179" s="601" t="s">
        <v>357</v>
      </c>
      <c r="C179" s="601" t="s">
        <v>401</v>
      </c>
      <c r="D179" s="601" t="s">
        <v>372</v>
      </c>
      <c r="E179" s="631" t="s">
        <v>886</v>
      </c>
      <c r="F179" s="631" t="s">
        <v>887</v>
      </c>
      <c r="G179" s="601" t="s">
        <v>888</v>
      </c>
      <c r="H179" s="602" t="s">
        <v>1082</v>
      </c>
      <c r="I179" s="603" t="s">
        <v>905</v>
      </c>
      <c r="J179" s="604" t="s">
        <v>362</v>
      </c>
      <c r="K179" s="605" t="s">
        <v>363</v>
      </c>
      <c r="L179" s="443" t="s">
        <v>364</v>
      </c>
      <c r="M179" s="601" t="s">
        <v>365</v>
      </c>
      <c r="N179" s="601" t="s">
        <v>1083</v>
      </c>
      <c r="O179" s="606" t="s">
        <v>907</v>
      </c>
      <c r="P179" s="601" t="s">
        <v>1107</v>
      </c>
      <c r="Q179" s="602" t="s">
        <v>1085</v>
      </c>
      <c r="R179" s="601"/>
      <c r="S179" s="444" t="s">
        <v>910</v>
      </c>
      <c r="T179" s="444" t="s">
        <v>911</v>
      </c>
      <c r="U179" s="445">
        <v>69336.12000000001</v>
      </c>
      <c r="V179" s="607">
        <v>0</v>
      </c>
      <c r="W179" s="498"/>
    </row>
    <row r="180" spans="2:23" s="439" customFormat="1" x14ac:dyDescent="0.25">
      <c r="B180" s="367" t="s">
        <v>357</v>
      </c>
      <c r="C180" s="367" t="s">
        <v>401</v>
      </c>
      <c r="D180" s="367" t="s">
        <v>372</v>
      </c>
      <c r="E180" s="631" t="s">
        <v>889</v>
      </c>
      <c r="F180" s="631" t="s">
        <v>890</v>
      </c>
      <c r="G180" s="600" t="s">
        <v>891</v>
      </c>
      <c r="H180" s="370" t="s">
        <v>960</v>
      </c>
      <c r="I180" s="367" t="s">
        <v>961</v>
      </c>
      <c r="J180" s="367" t="s">
        <v>362</v>
      </c>
      <c r="K180" s="367" t="s">
        <v>363</v>
      </c>
      <c r="L180" s="371" t="s">
        <v>364</v>
      </c>
      <c r="M180" s="369" t="s">
        <v>365</v>
      </c>
      <c r="N180" s="369" t="s">
        <v>973</v>
      </c>
      <c r="O180" s="367" t="s">
        <v>961</v>
      </c>
      <c r="P180" s="369" t="s">
        <v>1108</v>
      </c>
      <c r="Q180" s="370" t="s">
        <v>963</v>
      </c>
      <c r="R180" s="369"/>
      <c r="S180" s="367" t="s">
        <v>910</v>
      </c>
      <c r="T180" s="367" t="s">
        <v>911</v>
      </c>
      <c r="U180" s="442">
        <v>20721.400000000001</v>
      </c>
      <c r="V180" s="372">
        <v>1500</v>
      </c>
      <c r="W180" s="498"/>
    </row>
    <row r="181" spans="2:23" s="439" customFormat="1" x14ac:dyDescent="0.25">
      <c r="B181" s="367" t="s">
        <v>357</v>
      </c>
      <c r="C181" s="367" t="s">
        <v>401</v>
      </c>
      <c r="D181" s="367" t="s">
        <v>372</v>
      </c>
      <c r="E181" s="630" t="s">
        <v>892</v>
      </c>
      <c r="F181" s="630" t="s">
        <v>893</v>
      </c>
      <c r="G181" s="600" t="s">
        <v>894</v>
      </c>
      <c r="H181" s="370" t="s">
        <v>960</v>
      </c>
      <c r="I181" s="367" t="s">
        <v>961</v>
      </c>
      <c r="J181" s="367" t="s">
        <v>362</v>
      </c>
      <c r="K181" s="367" t="s">
        <v>363</v>
      </c>
      <c r="L181" s="371" t="s">
        <v>364</v>
      </c>
      <c r="M181" s="369" t="s">
        <v>365</v>
      </c>
      <c r="N181" s="369" t="s">
        <v>973</v>
      </c>
      <c r="O181" s="367" t="s">
        <v>961</v>
      </c>
      <c r="P181" s="369" t="s">
        <v>1109</v>
      </c>
      <c r="Q181" s="370" t="s">
        <v>963</v>
      </c>
      <c r="R181" s="369"/>
      <c r="S181" s="367" t="s">
        <v>910</v>
      </c>
      <c r="T181" s="367" t="s">
        <v>911</v>
      </c>
      <c r="U181" s="442">
        <v>29106.17</v>
      </c>
      <c r="V181" s="372">
        <v>0</v>
      </c>
      <c r="W181" s="498"/>
    </row>
    <row r="182" spans="2:23" s="439" customFormat="1" x14ac:dyDescent="0.25">
      <c r="B182" s="367" t="s">
        <v>357</v>
      </c>
      <c r="C182" s="367" t="s">
        <v>401</v>
      </c>
      <c r="D182" s="367" t="s">
        <v>372</v>
      </c>
      <c r="E182" s="631" t="s">
        <v>895</v>
      </c>
      <c r="F182" s="631" t="s">
        <v>896</v>
      </c>
      <c r="G182" s="600" t="s">
        <v>897</v>
      </c>
      <c r="H182" s="370" t="s">
        <v>960</v>
      </c>
      <c r="I182" s="367" t="s">
        <v>961</v>
      </c>
      <c r="J182" s="367" t="s">
        <v>362</v>
      </c>
      <c r="K182" s="367" t="s">
        <v>363</v>
      </c>
      <c r="L182" s="371" t="s">
        <v>364</v>
      </c>
      <c r="M182" s="369" t="s">
        <v>365</v>
      </c>
      <c r="N182" s="369" t="s">
        <v>973</v>
      </c>
      <c r="O182" s="367" t="s">
        <v>961</v>
      </c>
      <c r="P182" s="369" t="s">
        <v>1110</v>
      </c>
      <c r="Q182" s="370" t="s">
        <v>963</v>
      </c>
      <c r="R182" s="369"/>
      <c r="S182" s="367" t="s">
        <v>910</v>
      </c>
      <c r="T182" s="367" t="s">
        <v>911</v>
      </c>
      <c r="U182" s="442">
        <v>13788.62</v>
      </c>
      <c r="V182" s="372">
        <v>0</v>
      </c>
      <c r="W182" s="498"/>
    </row>
    <row r="183" spans="2:23" s="439" customFormat="1" x14ac:dyDescent="0.25">
      <c r="B183" s="367" t="s">
        <v>357</v>
      </c>
      <c r="C183" s="367" t="s">
        <v>401</v>
      </c>
      <c r="D183" s="367" t="s">
        <v>372</v>
      </c>
      <c r="E183" s="631" t="s">
        <v>898</v>
      </c>
      <c r="F183" s="631" t="s">
        <v>899</v>
      </c>
      <c r="G183" s="600" t="s">
        <v>900</v>
      </c>
      <c r="H183" s="370" t="s">
        <v>960</v>
      </c>
      <c r="I183" s="367" t="s">
        <v>961</v>
      </c>
      <c r="J183" s="367" t="s">
        <v>362</v>
      </c>
      <c r="K183" s="367" t="s">
        <v>363</v>
      </c>
      <c r="L183" s="371" t="s">
        <v>364</v>
      </c>
      <c r="M183" s="369" t="s">
        <v>365</v>
      </c>
      <c r="N183" s="369" t="s">
        <v>973</v>
      </c>
      <c r="O183" s="367" t="s">
        <v>961</v>
      </c>
      <c r="P183" s="369" t="s">
        <v>1110</v>
      </c>
      <c r="Q183" s="370" t="s">
        <v>963</v>
      </c>
      <c r="R183" s="369"/>
      <c r="S183" s="367" t="s">
        <v>910</v>
      </c>
      <c r="T183" s="367" t="s">
        <v>911</v>
      </c>
      <c r="U183" s="442">
        <v>2960.2</v>
      </c>
      <c r="V183" s="372">
        <v>246.04000000000002</v>
      </c>
      <c r="W183" s="498"/>
    </row>
    <row r="184" spans="2:23" s="439" customFormat="1" x14ac:dyDescent="0.25">
      <c r="B184" s="367" t="s">
        <v>357</v>
      </c>
      <c r="C184" s="367" t="s">
        <v>666</v>
      </c>
      <c r="D184" s="367" t="s">
        <v>372</v>
      </c>
      <c r="E184" s="631" t="s">
        <v>901</v>
      </c>
      <c r="F184" s="631" t="s">
        <v>902</v>
      </c>
      <c r="G184" s="600" t="s">
        <v>903</v>
      </c>
      <c r="H184" s="370" t="s">
        <v>915</v>
      </c>
      <c r="I184" s="367" t="s">
        <v>905</v>
      </c>
      <c r="J184" s="367" t="s">
        <v>362</v>
      </c>
      <c r="K184" s="367" t="s">
        <v>363</v>
      </c>
      <c r="L184" s="371" t="s">
        <v>364</v>
      </c>
      <c r="M184" s="369" t="s">
        <v>365</v>
      </c>
      <c r="N184" s="369" t="s">
        <v>1033</v>
      </c>
      <c r="O184" s="367" t="s">
        <v>907</v>
      </c>
      <c r="P184" s="369" t="s">
        <v>1059</v>
      </c>
      <c r="Q184" s="370" t="s">
        <v>407</v>
      </c>
      <c r="R184" s="369"/>
      <c r="S184" s="367" t="s">
        <v>910</v>
      </c>
      <c r="T184" s="367" t="s">
        <v>911</v>
      </c>
      <c r="U184" s="442">
        <v>4770.57</v>
      </c>
      <c r="V184" s="372">
        <v>80.78</v>
      </c>
      <c r="W184" s="498"/>
    </row>
    <row r="185" spans="2:23" x14ac:dyDescent="0.25">
      <c r="B185" s="275"/>
      <c r="C185" s="275"/>
      <c r="D185" s="275"/>
      <c r="E185" s="270"/>
      <c r="F185" s="270"/>
      <c r="G185" s="271"/>
      <c r="H185" s="267"/>
      <c r="I185" s="275"/>
      <c r="J185" s="275"/>
      <c r="K185" s="275"/>
      <c r="L185" s="276"/>
      <c r="M185" s="270"/>
      <c r="N185" s="270"/>
      <c r="O185" s="272"/>
      <c r="P185" s="270"/>
      <c r="Q185" s="267"/>
      <c r="R185" s="270"/>
      <c r="S185" s="275"/>
      <c r="T185" s="275"/>
      <c r="U185" s="273"/>
      <c r="V185" s="274"/>
      <c r="W185" s="259"/>
    </row>
    <row r="186" spans="2:23" x14ac:dyDescent="0.25">
      <c r="B186" s="125"/>
      <c r="C186" s="126"/>
      <c r="D186" s="127"/>
      <c r="E186" s="126"/>
      <c r="F186" s="126"/>
      <c r="G186" s="128"/>
      <c r="H186" s="129"/>
      <c r="I186" s="127"/>
      <c r="J186" s="127"/>
      <c r="K186" s="127"/>
      <c r="L186" s="127"/>
      <c r="M186" s="127"/>
      <c r="N186" s="127"/>
      <c r="O186" s="127"/>
      <c r="P186" s="127"/>
      <c r="Q186" s="129"/>
      <c r="R186" s="127"/>
      <c r="S186" s="36"/>
      <c r="T186" s="36"/>
      <c r="U186" s="36"/>
      <c r="V186" s="130"/>
    </row>
    <row r="187" spans="2:23" x14ac:dyDescent="0.25">
      <c r="B187" s="28" t="s">
        <v>70</v>
      </c>
      <c r="C187" s="126"/>
      <c r="E187" s="478">
        <f>COUNTA(Tabla12[RFC])</f>
        <v>170</v>
      </c>
      <c r="F187" s="126"/>
      <c r="G187" s="128"/>
      <c r="H187" s="129"/>
      <c r="I187" s="127"/>
      <c r="J187" s="127"/>
      <c r="K187" s="127"/>
      <c r="L187" s="127"/>
      <c r="M187" s="101"/>
      <c r="N187" s="29" t="s">
        <v>71</v>
      </c>
      <c r="P187" s="478">
        <v>170</v>
      </c>
      <c r="Q187" s="129"/>
      <c r="R187" s="127"/>
      <c r="S187" s="523" t="s">
        <v>5</v>
      </c>
      <c r="T187" s="523"/>
      <c r="U187" s="473">
        <f>+SUM(U15:U184)</f>
        <v>8024604.2299999967</v>
      </c>
      <c r="V187" s="130"/>
    </row>
    <row r="188" spans="2:23" x14ac:dyDescent="0.25">
      <c r="B188" s="125"/>
      <c r="C188" s="126"/>
      <c r="D188" s="127"/>
      <c r="E188" s="126"/>
      <c r="F188" s="126"/>
      <c r="G188" s="128"/>
      <c r="H188" s="129"/>
      <c r="I188" s="127"/>
      <c r="J188" s="127"/>
      <c r="K188" s="127"/>
      <c r="L188" s="127"/>
      <c r="M188" s="127"/>
      <c r="N188" s="127"/>
      <c r="O188" s="127"/>
      <c r="P188" s="127"/>
      <c r="Q188" s="129"/>
      <c r="R188" s="127"/>
      <c r="S188" s="36"/>
      <c r="T188" s="36"/>
      <c r="U188" s="36"/>
      <c r="V188" s="130"/>
    </row>
    <row r="189" spans="2:23" x14ac:dyDescent="0.25">
      <c r="B189" s="125"/>
      <c r="C189" s="126"/>
      <c r="D189" s="127"/>
      <c r="E189" s="126"/>
      <c r="F189" s="126"/>
      <c r="G189" s="128"/>
      <c r="H189" s="129"/>
      <c r="I189" s="127"/>
      <c r="J189" s="127"/>
      <c r="K189" s="127"/>
      <c r="L189" s="127"/>
      <c r="M189" s="127"/>
      <c r="N189" s="127"/>
      <c r="O189" s="127"/>
      <c r="P189" s="127"/>
      <c r="Q189" s="129"/>
      <c r="R189" s="127"/>
      <c r="S189" s="69" t="s">
        <v>145</v>
      </c>
      <c r="T189" s="69"/>
      <c r="U189" s="69"/>
      <c r="V189" s="477">
        <f>SUM(Tabla12[[#All],[Percepciones pagadas en el Periodo de Comisión con Presupuesto de otra fuente*]])</f>
        <v>1402659.9800000004</v>
      </c>
    </row>
    <row r="190" spans="2:23" x14ac:dyDescent="0.25">
      <c r="B190" s="131"/>
      <c r="C190" s="132"/>
      <c r="D190" s="133"/>
      <c r="E190" s="132"/>
      <c r="F190" s="132"/>
      <c r="G190" s="134"/>
      <c r="H190" s="135"/>
      <c r="I190" s="133"/>
      <c r="J190" s="133"/>
      <c r="K190" s="133"/>
      <c r="L190" s="133"/>
      <c r="M190" s="133"/>
      <c r="N190" s="133"/>
      <c r="O190" s="133"/>
      <c r="P190" s="133"/>
      <c r="Q190" s="135"/>
      <c r="R190" s="133"/>
      <c r="S190" s="135"/>
      <c r="T190" s="135"/>
      <c r="U190" s="136"/>
      <c r="V190" s="137"/>
    </row>
    <row r="191" spans="2:23" x14ac:dyDescent="0.25">
      <c r="B191" s="42" t="s">
        <v>340</v>
      </c>
      <c r="C191" s="43"/>
      <c r="D191" s="43"/>
      <c r="E191" s="43"/>
      <c r="F191" s="126"/>
      <c r="G191" s="128"/>
      <c r="H191" s="129"/>
      <c r="I191" s="127"/>
      <c r="J191" s="127"/>
      <c r="K191" s="127"/>
      <c r="L191" s="127"/>
      <c r="M191" s="127"/>
      <c r="N191" s="127"/>
      <c r="O191" s="127"/>
      <c r="P191" s="127"/>
      <c r="Q191" s="129"/>
      <c r="R191" s="127"/>
      <c r="S191" s="129"/>
      <c r="T191" s="129"/>
      <c r="U191" s="138"/>
      <c r="V191" s="139"/>
    </row>
    <row r="192" spans="2:23" x14ac:dyDescent="0.25">
      <c r="B192" s="42" t="s">
        <v>146</v>
      </c>
      <c r="C192" s="140"/>
      <c r="D192" s="140"/>
      <c r="E192" s="140"/>
      <c r="F192" s="99"/>
      <c r="G192" s="99"/>
      <c r="H192" s="140"/>
      <c r="I192" s="140"/>
      <c r="J192" s="140"/>
      <c r="K192" s="140"/>
      <c r="L192" s="140"/>
      <c r="M192" s="140"/>
      <c r="N192" s="140"/>
      <c r="O192" s="140"/>
      <c r="P192" s="140"/>
      <c r="Q192" s="140"/>
      <c r="R192" s="140"/>
      <c r="S192" s="140"/>
      <c r="T192" s="140"/>
      <c r="U192" s="140"/>
      <c r="V192" s="43"/>
    </row>
    <row r="193" spans="2:22" x14ac:dyDescent="0.25">
      <c r="B193" s="42"/>
      <c r="C193" s="140"/>
      <c r="D193" s="140"/>
      <c r="E193" s="140"/>
      <c r="F193" s="99"/>
      <c r="G193" s="99"/>
      <c r="H193" s="140"/>
      <c r="I193" s="140"/>
      <c r="J193" s="140"/>
      <c r="K193" s="140"/>
      <c r="L193" s="140"/>
      <c r="M193" s="140"/>
      <c r="N193" s="140"/>
      <c r="O193" s="140"/>
      <c r="P193" s="140"/>
      <c r="Q193" s="140"/>
      <c r="R193" s="140"/>
      <c r="S193" s="140"/>
      <c r="T193" s="140"/>
      <c r="U193" s="140"/>
      <c r="V193" s="43"/>
    </row>
    <row r="194" spans="2:22" x14ac:dyDescent="0.25">
      <c r="B194" s="42"/>
      <c r="C194" s="140"/>
      <c r="D194" s="140"/>
      <c r="E194" s="140"/>
      <c r="F194" s="99"/>
      <c r="G194" s="99"/>
      <c r="H194" s="140"/>
      <c r="I194" s="140"/>
      <c r="J194" s="140"/>
      <c r="K194" s="140"/>
      <c r="L194" s="140"/>
      <c r="M194" s="140"/>
      <c r="N194" s="140"/>
      <c r="O194" s="140"/>
      <c r="P194" s="140"/>
      <c r="Q194" s="140"/>
      <c r="R194" s="140"/>
      <c r="S194" s="140"/>
      <c r="T194" s="140"/>
      <c r="U194" s="140"/>
      <c r="V194" s="43"/>
    </row>
    <row r="195" spans="2:22" x14ac:dyDescent="0.25">
      <c r="B195" s="43"/>
      <c r="C195" s="43"/>
      <c r="D195" s="43"/>
      <c r="E195" s="43"/>
      <c r="F195" s="43"/>
      <c r="G195" s="43"/>
      <c r="H195" s="43"/>
      <c r="I195" s="43"/>
      <c r="J195" s="43"/>
      <c r="K195" s="43"/>
      <c r="L195" s="43"/>
      <c r="M195" s="43"/>
      <c r="N195" s="43"/>
      <c r="O195" s="43"/>
      <c r="P195" s="43"/>
      <c r="Q195" s="43"/>
      <c r="R195" s="43"/>
      <c r="S195" s="43"/>
      <c r="T195" s="43"/>
      <c r="U195" s="43"/>
      <c r="V195" s="43"/>
    </row>
    <row r="196" spans="2:22" x14ac:dyDescent="0.25">
      <c r="B196" s="303"/>
      <c r="C196" s="304"/>
      <c r="D196" s="304"/>
      <c r="E196" s="305"/>
    </row>
    <row r="197" spans="2:22" x14ac:dyDescent="0.25">
      <c r="B197" s="503" t="str">
        <f>'II B) Y 1'!B191:D191</f>
        <v>Héctor Alejandro González López</v>
      </c>
      <c r="C197" s="504"/>
      <c r="D197" s="504"/>
      <c r="E197" s="505"/>
    </row>
    <row r="198" spans="2:22" x14ac:dyDescent="0.25">
      <c r="B198" s="506" t="s">
        <v>37</v>
      </c>
      <c r="C198" s="507"/>
      <c r="D198" s="507"/>
      <c r="E198" s="508"/>
    </row>
    <row r="199" spans="2:22" x14ac:dyDescent="0.25">
      <c r="B199" s="295"/>
      <c r="C199" s="296"/>
      <c r="D199" s="296"/>
      <c r="E199" s="297"/>
    </row>
    <row r="200" spans="2:22" x14ac:dyDescent="0.25">
      <c r="B200" s="503" t="str">
        <f>'II B) Y 1'!B194:D194</f>
        <v>Unidad de Enlace PEF / CONAC</v>
      </c>
      <c r="C200" s="504"/>
      <c r="D200" s="504"/>
      <c r="E200" s="505"/>
    </row>
    <row r="201" spans="2:22" x14ac:dyDescent="0.25">
      <c r="B201" s="506" t="s">
        <v>38</v>
      </c>
      <c r="C201" s="507"/>
      <c r="D201" s="507"/>
      <c r="E201" s="508"/>
    </row>
    <row r="202" spans="2:22" x14ac:dyDescent="0.25">
      <c r="B202" s="295"/>
      <c r="C202" s="296"/>
      <c r="D202" s="296"/>
      <c r="E202" s="297"/>
    </row>
    <row r="203" spans="2:22" x14ac:dyDescent="0.25">
      <c r="B203" s="503"/>
      <c r="C203" s="504"/>
      <c r="D203" s="504"/>
      <c r="E203" s="505"/>
    </row>
    <row r="204" spans="2:22" x14ac:dyDescent="0.25">
      <c r="B204" s="506" t="s">
        <v>39</v>
      </c>
      <c r="C204" s="507"/>
      <c r="D204" s="507"/>
      <c r="E204" s="508"/>
    </row>
    <row r="205" spans="2:22" x14ac:dyDescent="0.25">
      <c r="B205" s="295"/>
      <c r="C205" s="296"/>
      <c r="D205" s="296"/>
      <c r="E205" s="297"/>
    </row>
    <row r="206" spans="2:22" x14ac:dyDescent="0.25">
      <c r="B206" s="509" t="str">
        <f>'II B) Y 1'!B200:D200</f>
        <v>Guadalupe, Zac. 7/oct/2021</v>
      </c>
      <c r="C206" s="524"/>
      <c r="D206" s="524"/>
      <c r="E206" s="525"/>
    </row>
    <row r="207" spans="2:22" x14ac:dyDescent="0.25">
      <c r="B207" s="506" t="s">
        <v>353</v>
      </c>
      <c r="C207" s="507"/>
      <c r="D207" s="507"/>
      <c r="E207" s="508"/>
    </row>
    <row r="208" spans="2:22" x14ac:dyDescent="0.25">
      <c r="B208" s="503"/>
      <c r="C208" s="504"/>
      <c r="D208" s="504"/>
      <c r="E208" s="505"/>
    </row>
  </sheetData>
  <sheetProtection formatRows="0" insertRows="0" deleteRows="0"/>
  <mergeCells count="25">
    <mergeCell ref="B204:E204"/>
    <mergeCell ref="B206:E206"/>
    <mergeCell ref="B207:E207"/>
    <mergeCell ref="B208:E208"/>
    <mergeCell ref="B197:E197"/>
    <mergeCell ref="B198:E198"/>
    <mergeCell ref="B200:E200"/>
    <mergeCell ref="B201:E201"/>
    <mergeCell ref="B203:E203"/>
    <mergeCell ref="S187:T187"/>
    <mergeCell ref="J11:P11"/>
    <mergeCell ref="Q11:Q12"/>
    <mergeCell ref="R11:R12"/>
    <mergeCell ref="S11:T11"/>
    <mergeCell ref="B8:P8"/>
    <mergeCell ref="U11:U12"/>
    <mergeCell ref="V11:V12"/>
    <mergeCell ref="B11:B12"/>
    <mergeCell ref="C11:C12"/>
    <mergeCell ref="D11:D12"/>
    <mergeCell ref="E11:E12"/>
    <mergeCell ref="F11:F12"/>
    <mergeCell ref="G11:G12"/>
    <mergeCell ref="H11:H12"/>
    <mergeCell ref="I11:I12"/>
  </mergeCells>
  <dataValidations disablePrompts="1" count="1">
    <dataValidation allowBlank="1" showInputMessage="1" showErrorMessage="1" sqref="T8 B8:P8" xr:uid="{00000000-0002-0000-0500-000000000000}"/>
  </dataValidations>
  <printOptions horizontalCentered="1"/>
  <pageMargins left="0.98425196850393704" right="0.70866141732283472" top="0.74803149606299213" bottom="0.28000000000000003" header="0.31496062992125984" footer="0.31496062992125984"/>
  <pageSetup paperSize="5" scale="46" fitToHeight="0" orientation="landscape" r:id="rId1"/>
  <headerFooter>
    <oddFooter xml:space="preserve">&amp;L
</oddFooter>
  </headerFooter>
  <drawing r:id="rId2"/>
  <legacyDrawingHF r:id="rId3"/>
  <tableParts count="1">
    <tablePart r:id="rId4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T36"/>
  <sheetViews>
    <sheetView showGridLines="0" zoomScale="70" zoomScaleNormal="70" workbookViewId="0">
      <pane ySplit="13" topLeftCell="A14" activePane="bottomLeft" state="frozen"/>
      <selection activeCell="G34" sqref="G34"/>
      <selection pane="bottomLeft" activeCell="C14" sqref="C14:D17"/>
    </sheetView>
  </sheetViews>
  <sheetFormatPr baseColWidth="10" defaultColWidth="11" defaultRowHeight="15" x14ac:dyDescent="0.25"/>
  <cols>
    <col min="1" max="1" width="2.42578125" style="27" customWidth="1"/>
    <col min="2" max="2" width="16.5703125" style="27" customWidth="1"/>
    <col min="3" max="3" width="17.42578125" style="27" customWidth="1"/>
    <col min="4" max="4" width="24.85546875" style="27" customWidth="1"/>
    <col min="5" max="5" width="48.5703125" style="27" customWidth="1"/>
    <col min="6" max="6" width="17" style="27" bestFit="1" customWidth="1"/>
    <col min="7" max="7" width="12.140625" style="27" bestFit="1" customWidth="1"/>
    <col min="8" max="8" width="8.28515625" style="27" customWidth="1"/>
    <col min="9" max="9" width="9.140625" style="27" customWidth="1"/>
    <col min="10" max="10" width="8.5703125" style="27" customWidth="1"/>
    <col min="11" max="11" width="11.42578125" style="27" customWidth="1"/>
    <col min="12" max="12" width="9.7109375" style="27" customWidth="1"/>
    <col min="13" max="13" width="13" style="27" customWidth="1"/>
    <col min="14" max="14" width="10.85546875" style="27" customWidth="1"/>
    <col min="15" max="15" width="10.5703125" style="27" customWidth="1"/>
    <col min="16" max="16" width="10" style="27" customWidth="1"/>
    <col min="17" max="17" width="11.140625" style="27" customWidth="1"/>
    <col min="18" max="18" width="10.5703125" style="27" customWidth="1"/>
    <col min="19" max="19" width="12.85546875" style="27" customWidth="1"/>
    <col min="20" max="16384" width="11" style="27"/>
  </cols>
  <sheetData>
    <row r="1" spans="1:20" ht="15" customHeight="1" x14ac:dyDescent="0.5">
      <c r="B1" s="117"/>
      <c r="C1" s="118"/>
      <c r="D1" s="118"/>
      <c r="E1" s="118"/>
      <c r="G1" s="118"/>
      <c r="H1" s="118"/>
      <c r="I1" s="118"/>
      <c r="J1" s="118"/>
      <c r="K1" s="118"/>
      <c r="L1" s="118"/>
      <c r="M1" s="118"/>
      <c r="N1" s="118"/>
      <c r="O1" s="118"/>
      <c r="P1" s="119"/>
      <c r="Q1" s="119"/>
      <c r="R1" s="119"/>
      <c r="S1" s="119"/>
      <c r="T1" s="119"/>
    </row>
    <row r="2" spans="1:20" ht="15" customHeight="1" x14ac:dyDescent="0.5">
      <c r="B2" s="117"/>
      <c r="C2" s="118"/>
      <c r="D2" s="118"/>
      <c r="E2" s="118"/>
      <c r="G2" s="118"/>
      <c r="H2" s="118"/>
      <c r="I2" s="118"/>
      <c r="J2" s="118"/>
      <c r="K2" s="118"/>
      <c r="L2" s="118"/>
      <c r="M2" s="118"/>
      <c r="N2" s="118"/>
      <c r="O2" s="118"/>
      <c r="P2" s="119"/>
      <c r="Q2" s="119"/>
      <c r="R2" s="119"/>
      <c r="S2" s="119"/>
      <c r="T2" s="119"/>
    </row>
    <row r="3" spans="1:20" ht="15" customHeight="1" x14ac:dyDescent="0.5">
      <c r="B3" s="117"/>
      <c r="C3" s="118"/>
      <c r="D3" s="118"/>
      <c r="E3" s="118"/>
      <c r="G3" s="118"/>
      <c r="H3" s="118"/>
      <c r="I3" s="118"/>
      <c r="J3" s="118"/>
      <c r="K3" s="118"/>
      <c r="L3" s="118"/>
      <c r="M3" s="118"/>
      <c r="N3" s="118"/>
      <c r="O3" s="118"/>
      <c r="P3" s="119"/>
      <c r="Q3" s="119"/>
      <c r="R3" s="119"/>
      <c r="S3" s="119"/>
      <c r="T3" s="119"/>
    </row>
    <row r="4" spans="1:20" ht="15" customHeight="1" x14ac:dyDescent="0.5">
      <c r="B4" s="117"/>
      <c r="C4" s="118"/>
      <c r="D4" s="118"/>
      <c r="E4" s="118"/>
      <c r="G4" s="118"/>
      <c r="H4" s="118"/>
      <c r="I4" s="118"/>
      <c r="J4" s="118"/>
      <c r="K4" s="118"/>
      <c r="L4" s="118"/>
      <c r="M4" s="118"/>
      <c r="N4" s="118"/>
      <c r="O4" s="118"/>
      <c r="P4" s="119"/>
      <c r="Q4" s="119"/>
      <c r="R4" s="119"/>
      <c r="S4" s="119"/>
      <c r="T4" s="119"/>
    </row>
    <row r="5" spans="1:20" ht="15" customHeight="1" x14ac:dyDescent="0.5">
      <c r="B5" s="117"/>
      <c r="C5" s="118"/>
      <c r="D5" s="118"/>
      <c r="E5" s="118"/>
      <c r="G5" s="118"/>
      <c r="H5" s="118"/>
      <c r="I5" s="118"/>
      <c r="J5" s="118"/>
      <c r="K5" s="118"/>
      <c r="L5" s="118"/>
      <c r="M5" s="118"/>
      <c r="N5" s="118"/>
      <c r="O5" s="118"/>
      <c r="P5" s="119"/>
      <c r="Q5" s="119"/>
      <c r="R5" s="119"/>
      <c r="S5" s="119"/>
      <c r="T5" s="119"/>
    </row>
    <row r="6" spans="1:20" ht="15" customHeight="1" x14ac:dyDescent="0.5">
      <c r="B6" s="117"/>
      <c r="C6" s="118"/>
      <c r="D6" s="118"/>
      <c r="E6" s="118"/>
      <c r="G6" s="118"/>
      <c r="H6" s="118"/>
      <c r="I6" s="118"/>
      <c r="J6" s="118"/>
      <c r="K6" s="118"/>
      <c r="L6" s="118"/>
      <c r="M6" s="118"/>
      <c r="N6" s="118"/>
      <c r="O6" s="118"/>
      <c r="P6" s="119"/>
      <c r="Q6" s="119"/>
      <c r="R6" s="119"/>
      <c r="S6" s="119"/>
      <c r="T6" s="119"/>
    </row>
    <row r="7" spans="1:20" s="50" customFormat="1" ht="18.75" x14ac:dyDescent="0.3">
      <c r="B7" s="12" t="s">
        <v>147</v>
      </c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531" t="str">
        <f>'Caratula Resumen'!E16</f>
        <v xml:space="preserve"> ZACATECAS </v>
      </c>
      <c r="Q7" s="531"/>
      <c r="R7" s="531"/>
      <c r="S7" s="14"/>
    </row>
    <row r="8" spans="1:20" s="50" customFormat="1" ht="18.75" x14ac:dyDescent="0.3">
      <c r="B8" s="518" t="str">
        <f>'Caratula Resumen'!E17</f>
        <v>Fondo de Aportaciones para la Educación Tecnológica y de Adultos/Colegio Nacional de Educación Profesional Técnica (FAETA/CONALEP)</v>
      </c>
      <c r="C8" s="519"/>
      <c r="D8" s="519"/>
      <c r="E8" s="519"/>
      <c r="F8" s="519"/>
      <c r="G8" s="519"/>
      <c r="H8" s="519"/>
      <c r="I8" s="519"/>
      <c r="J8" s="519"/>
      <c r="K8" s="519"/>
      <c r="L8" s="351"/>
      <c r="M8" s="351"/>
      <c r="N8" s="351"/>
      <c r="O8" s="351"/>
      <c r="P8" s="530" t="str">
        <f>+'A Y  II D3'!X8</f>
        <v>3er. Trimestre 2021</v>
      </c>
      <c r="Q8" s="530"/>
      <c r="R8" s="530"/>
      <c r="S8" s="284"/>
    </row>
    <row r="9" spans="1:20" x14ac:dyDescent="0.25">
      <c r="B9" s="18"/>
      <c r="C9" s="19"/>
      <c r="D9" s="19"/>
      <c r="E9" s="19"/>
      <c r="F9" s="19"/>
      <c r="G9" s="19"/>
      <c r="H9" s="19"/>
      <c r="I9" s="19"/>
      <c r="J9" s="19"/>
      <c r="K9" s="19"/>
      <c r="L9" s="19"/>
      <c r="M9" s="19"/>
      <c r="N9" s="19"/>
      <c r="O9" s="19"/>
      <c r="P9" s="19"/>
      <c r="Q9" s="19"/>
      <c r="R9" s="19"/>
      <c r="S9" s="20"/>
    </row>
    <row r="10" spans="1:20" ht="21" x14ac:dyDescent="0.35">
      <c r="B10" s="106"/>
      <c r="C10" s="105"/>
      <c r="D10" s="105"/>
      <c r="E10" s="105"/>
      <c r="F10" s="105"/>
      <c r="G10" s="106"/>
    </row>
    <row r="11" spans="1:20" x14ac:dyDescent="0.25">
      <c r="A11" s="561"/>
      <c r="B11" s="520" t="s">
        <v>41</v>
      </c>
      <c r="C11" s="562" t="s">
        <v>89</v>
      </c>
      <c r="D11" s="562" t="s">
        <v>43</v>
      </c>
      <c r="E11" s="562" t="s">
        <v>44</v>
      </c>
      <c r="F11" s="527" t="s">
        <v>148</v>
      </c>
      <c r="G11" s="526" t="s">
        <v>46</v>
      </c>
      <c r="H11" s="526"/>
      <c r="I11" s="526"/>
      <c r="J11" s="526"/>
      <c r="K11" s="526"/>
      <c r="L11" s="526"/>
      <c r="M11" s="526"/>
      <c r="N11" s="527" t="s">
        <v>149</v>
      </c>
      <c r="O11" s="527" t="s">
        <v>150</v>
      </c>
      <c r="P11" s="527" t="s">
        <v>151</v>
      </c>
      <c r="Q11" s="527" t="s">
        <v>152</v>
      </c>
      <c r="R11" s="527" t="s">
        <v>153</v>
      </c>
      <c r="S11" s="527" t="s">
        <v>154</v>
      </c>
    </row>
    <row r="12" spans="1:20" ht="38.25" x14ac:dyDescent="0.25">
      <c r="A12" s="561"/>
      <c r="B12" s="520"/>
      <c r="C12" s="563"/>
      <c r="D12" s="563"/>
      <c r="E12" s="563"/>
      <c r="F12" s="526"/>
      <c r="G12" s="24" t="s">
        <v>57</v>
      </c>
      <c r="H12" s="24" t="s">
        <v>58</v>
      </c>
      <c r="I12" s="24" t="s">
        <v>59</v>
      </c>
      <c r="J12" s="24" t="s">
        <v>60</v>
      </c>
      <c r="K12" s="24" t="s">
        <v>61</v>
      </c>
      <c r="L12" s="25" t="s">
        <v>62</v>
      </c>
      <c r="M12" s="24" t="s">
        <v>63</v>
      </c>
      <c r="N12" s="527"/>
      <c r="O12" s="526"/>
      <c r="P12" s="526"/>
      <c r="Q12" s="526"/>
      <c r="R12" s="527"/>
      <c r="S12" s="527"/>
    </row>
    <row r="13" spans="1:20" ht="25.5" hidden="1" x14ac:dyDescent="0.25">
      <c r="B13" s="63" t="s">
        <v>132</v>
      </c>
      <c r="C13" s="63" t="s">
        <v>312</v>
      </c>
      <c r="D13" s="63" t="s">
        <v>313</v>
      </c>
      <c r="E13" s="63" t="s">
        <v>314</v>
      </c>
      <c r="F13" s="63" t="s">
        <v>315</v>
      </c>
      <c r="G13" s="57" t="s">
        <v>316</v>
      </c>
      <c r="H13" s="57" t="s">
        <v>317</v>
      </c>
      <c r="I13" s="57" t="s">
        <v>318</v>
      </c>
      <c r="J13" s="57" t="s">
        <v>319</v>
      </c>
      <c r="K13" s="57" t="s">
        <v>320</v>
      </c>
      <c r="L13" s="57" t="s">
        <v>321</v>
      </c>
      <c r="M13" s="57" t="s">
        <v>322</v>
      </c>
      <c r="N13" s="63" t="s">
        <v>323</v>
      </c>
      <c r="O13" s="63" t="s">
        <v>324</v>
      </c>
      <c r="P13" s="63" t="s">
        <v>325</v>
      </c>
      <c r="Q13" s="63" t="s">
        <v>326</v>
      </c>
      <c r="R13" s="63" t="s">
        <v>327</v>
      </c>
      <c r="S13" s="63" t="s">
        <v>328</v>
      </c>
    </row>
    <row r="14" spans="1:20" s="446" customFormat="1" x14ac:dyDescent="0.25">
      <c r="B14" s="608" t="s">
        <v>357</v>
      </c>
      <c r="C14" s="629" t="s">
        <v>1111</v>
      </c>
      <c r="D14" s="629" t="s">
        <v>1112</v>
      </c>
      <c r="E14" s="608" t="s">
        <v>1113</v>
      </c>
      <c r="F14" s="608" t="s">
        <v>407</v>
      </c>
      <c r="G14" s="608" t="s">
        <v>362</v>
      </c>
      <c r="H14" s="608" t="s">
        <v>363</v>
      </c>
      <c r="I14" s="608" t="s">
        <v>364</v>
      </c>
      <c r="J14" s="608" t="s">
        <v>365</v>
      </c>
      <c r="K14" s="608" t="s">
        <v>1114</v>
      </c>
      <c r="L14" s="608" t="s">
        <v>367</v>
      </c>
      <c r="M14" s="608" t="s">
        <v>1115</v>
      </c>
      <c r="N14" s="608" t="s">
        <v>1116</v>
      </c>
      <c r="O14" s="608" t="s">
        <v>1117</v>
      </c>
      <c r="P14" s="608" t="s">
        <v>1118</v>
      </c>
      <c r="Q14" s="608" t="s">
        <v>407</v>
      </c>
      <c r="R14" s="608" t="s">
        <v>1119</v>
      </c>
      <c r="S14" s="608" t="s">
        <v>1120</v>
      </c>
    </row>
    <row r="15" spans="1:20" s="446" customFormat="1" x14ac:dyDescent="0.25">
      <c r="B15" s="608" t="s">
        <v>357</v>
      </c>
      <c r="C15" s="629" t="s">
        <v>901</v>
      </c>
      <c r="D15" s="629" t="s">
        <v>902</v>
      </c>
      <c r="E15" s="608" t="s">
        <v>903</v>
      </c>
      <c r="F15" s="608" t="s">
        <v>407</v>
      </c>
      <c r="G15" s="608" t="s">
        <v>362</v>
      </c>
      <c r="H15" s="608" t="s">
        <v>363</v>
      </c>
      <c r="I15" s="608" t="s">
        <v>364</v>
      </c>
      <c r="J15" s="608" t="s">
        <v>365</v>
      </c>
      <c r="K15" s="608" t="s">
        <v>1033</v>
      </c>
      <c r="L15" s="608" t="s">
        <v>367</v>
      </c>
      <c r="M15" s="608" t="s">
        <v>1059</v>
      </c>
      <c r="N15" s="608" t="s">
        <v>1116</v>
      </c>
      <c r="O15" s="608" t="s">
        <v>1121</v>
      </c>
      <c r="P15" s="608" t="s">
        <v>1118</v>
      </c>
      <c r="Q15" s="608" t="s">
        <v>407</v>
      </c>
      <c r="R15" s="608" t="s">
        <v>1122</v>
      </c>
      <c r="S15" s="608" t="s">
        <v>1120</v>
      </c>
    </row>
    <row r="16" spans="1:20" s="439" customFormat="1" x14ac:dyDescent="0.25">
      <c r="B16" s="608" t="s">
        <v>357</v>
      </c>
      <c r="C16" s="629" t="s">
        <v>898</v>
      </c>
      <c r="D16" s="629" t="s">
        <v>899</v>
      </c>
      <c r="E16" s="608" t="s">
        <v>900</v>
      </c>
      <c r="F16" s="608" t="s">
        <v>407</v>
      </c>
      <c r="G16" s="608" t="s">
        <v>362</v>
      </c>
      <c r="H16" s="608" t="s">
        <v>363</v>
      </c>
      <c r="I16" s="608" t="s">
        <v>364</v>
      </c>
      <c r="J16" s="608" t="s">
        <v>365</v>
      </c>
      <c r="K16" s="608" t="s">
        <v>973</v>
      </c>
      <c r="L16" s="608"/>
      <c r="M16" s="608" t="s">
        <v>1110</v>
      </c>
      <c r="N16" s="608" t="s">
        <v>1123</v>
      </c>
      <c r="O16" s="608" t="s">
        <v>1124</v>
      </c>
      <c r="P16" s="608" t="s">
        <v>1118</v>
      </c>
      <c r="Q16" s="608" t="s">
        <v>407</v>
      </c>
      <c r="R16" s="608" t="s">
        <v>1122</v>
      </c>
      <c r="S16" s="608" t="s">
        <v>1120</v>
      </c>
    </row>
    <row r="17" spans="2:19" s="439" customFormat="1" x14ac:dyDescent="0.25">
      <c r="B17" s="608" t="s">
        <v>357</v>
      </c>
      <c r="C17" s="629" t="s">
        <v>420</v>
      </c>
      <c r="D17" s="629" t="s">
        <v>421</v>
      </c>
      <c r="E17" s="608" t="s">
        <v>422</v>
      </c>
      <c r="F17" s="608" t="s">
        <v>407</v>
      </c>
      <c r="G17" s="608" t="s">
        <v>362</v>
      </c>
      <c r="H17" s="608" t="s">
        <v>363</v>
      </c>
      <c r="I17" s="608" t="s">
        <v>364</v>
      </c>
      <c r="J17" s="608" t="s">
        <v>365</v>
      </c>
      <c r="K17" s="608" t="s">
        <v>925</v>
      </c>
      <c r="L17" s="608" t="s">
        <v>367</v>
      </c>
      <c r="M17" s="608" t="s">
        <v>926</v>
      </c>
      <c r="N17" s="608" t="s">
        <v>1116</v>
      </c>
      <c r="O17" s="608" t="s">
        <v>1125</v>
      </c>
      <c r="P17" s="608" t="s">
        <v>1118</v>
      </c>
      <c r="Q17" s="608" t="s">
        <v>963</v>
      </c>
      <c r="R17" s="608" t="s">
        <v>1126</v>
      </c>
      <c r="S17" s="608" t="s">
        <v>1120</v>
      </c>
    </row>
    <row r="18" spans="2:19" x14ac:dyDescent="0.25">
      <c r="B18" s="560" t="s">
        <v>70</v>
      </c>
      <c r="E18" s="120"/>
      <c r="F18" s="120"/>
      <c r="G18" s="121"/>
      <c r="H18" s="122"/>
      <c r="I18" s="123"/>
      <c r="J18" s="123"/>
      <c r="K18" s="29" t="s">
        <v>71</v>
      </c>
      <c r="L18" s="30"/>
      <c r="M18" s="479">
        <v>4</v>
      </c>
      <c r="N18" s="122"/>
      <c r="O18" s="123"/>
      <c r="P18" s="83"/>
      <c r="Q18" s="83"/>
      <c r="R18" s="142"/>
      <c r="S18" s="124"/>
    </row>
    <row r="19" spans="2:19" x14ac:dyDescent="0.25">
      <c r="B19" s="560"/>
      <c r="C19" s="478">
        <f>COUNTA(Tabla13[Columna2])</f>
        <v>4</v>
      </c>
      <c r="D19" s="127"/>
      <c r="E19" s="126"/>
      <c r="F19" s="126"/>
      <c r="G19" s="128"/>
      <c r="H19" s="129"/>
      <c r="I19" s="127"/>
      <c r="J19" s="127"/>
      <c r="K19" s="127"/>
      <c r="L19" s="127"/>
      <c r="M19" s="127"/>
      <c r="N19" s="129"/>
      <c r="O19" s="127"/>
      <c r="P19" s="36"/>
      <c r="Q19" s="36"/>
      <c r="R19" s="36"/>
      <c r="S19" s="130"/>
    </row>
    <row r="20" spans="2:19" x14ac:dyDescent="0.25">
      <c r="B20" s="125"/>
      <c r="C20" s="126"/>
      <c r="D20" s="127"/>
      <c r="E20" s="126"/>
      <c r="F20" s="126"/>
      <c r="G20" s="128"/>
      <c r="H20" s="129"/>
      <c r="I20" s="127"/>
      <c r="J20" s="127"/>
      <c r="K20" s="127"/>
      <c r="L20" s="127"/>
      <c r="M20" s="127"/>
      <c r="N20" s="129"/>
      <c r="O20" s="127"/>
      <c r="P20" s="69"/>
      <c r="Q20" s="69"/>
      <c r="R20" s="69"/>
      <c r="S20" s="143"/>
    </row>
    <row r="21" spans="2:19" x14ac:dyDescent="0.25">
      <c r="B21" s="131"/>
      <c r="C21" s="132"/>
      <c r="D21" s="133"/>
      <c r="E21" s="144"/>
      <c r="F21" s="132"/>
      <c r="G21" s="134"/>
      <c r="H21" s="135"/>
      <c r="I21" s="133"/>
      <c r="J21" s="133"/>
      <c r="K21" s="133"/>
      <c r="L21" s="133"/>
      <c r="M21" s="133"/>
      <c r="N21" s="135"/>
      <c r="O21" s="133"/>
      <c r="P21" s="135"/>
      <c r="Q21" s="135"/>
      <c r="R21" s="136"/>
      <c r="S21" s="137"/>
    </row>
    <row r="22" spans="2:19" x14ac:dyDescent="0.25">
      <c r="B22" s="42" t="s">
        <v>155</v>
      </c>
      <c r="C22" s="43"/>
      <c r="D22" s="43"/>
      <c r="E22" s="145"/>
      <c r="F22" s="43"/>
      <c r="G22" s="43"/>
      <c r="H22" s="43"/>
      <c r="I22" s="43"/>
      <c r="J22" s="43"/>
      <c r="K22" s="43"/>
      <c r="L22" s="43"/>
      <c r="M22" s="43"/>
      <c r="N22" s="43"/>
      <c r="O22" s="43"/>
      <c r="P22" s="43"/>
      <c r="Q22" s="43"/>
      <c r="R22" s="43"/>
      <c r="S22" s="43"/>
    </row>
    <row r="23" spans="2:19" x14ac:dyDescent="0.25">
      <c r="B23" s="43"/>
      <c r="C23" s="43"/>
      <c r="D23" s="43"/>
      <c r="E23" s="145"/>
      <c r="F23" s="43"/>
      <c r="G23" s="43"/>
      <c r="H23" s="43"/>
      <c r="I23" s="43"/>
      <c r="J23" s="43"/>
      <c r="K23" s="43"/>
      <c r="L23" s="43"/>
      <c r="M23" s="43"/>
      <c r="N23" s="43"/>
      <c r="O23" s="43"/>
      <c r="P23" s="43"/>
      <c r="Q23" s="43"/>
      <c r="R23" s="43"/>
      <c r="S23" s="43"/>
    </row>
    <row r="24" spans="2:19" x14ac:dyDescent="0.25">
      <c r="B24" s="303"/>
      <c r="C24" s="304"/>
      <c r="D24" s="305"/>
    </row>
    <row r="25" spans="2:19" x14ac:dyDescent="0.25">
      <c r="B25" s="503" t="str">
        <f>'II C y 1_'!B197:E197</f>
        <v>Héctor Alejandro González López</v>
      </c>
      <c r="C25" s="504"/>
      <c r="D25" s="505"/>
    </row>
    <row r="26" spans="2:19" x14ac:dyDescent="0.25">
      <c r="B26" s="506" t="s">
        <v>37</v>
      </c>
      <c r="C26" s="507"/>
      <c r="D26" s="508"/>
    </row>
    <row r="27" spans="2:19" x14ac:dyDescent="0.25">
      <c r="B27" s="295"/>
      <c r="C27" s="296"/>
      <c r="D27" s="297"/>
    </row>
    <row r="28" spans="2:19" x14ac:dyDescent="0.25">
      <c r="B28" s="503" t="str">
        <f>'II C y 1_'!B200:E200</f>
        <v>Unidad de Enlace PEF / CONAC</v>
      </c>
      <c r="C28" s="504"/>
      <c r="D28" s="505"/>
    </row>
    <row r="29" spans="2:19" x14ac:dyDescent="0.25">
      <c r="B29" s="506" t="s">
        <v>38</v>
      </c>
      <c r="C29" s="507"/>
      <c r="D29" s="508"/>
    </row>
    <row r="30" spans="2:19" x14ac:dyDescent="0.25">
      <c r="B30" s="295"/>
      <c r="C30" s="296"/>
      <c r="D30" s="297"/>
    </row>
    <row r="31" spans="2:19" x14ac:dyDescent="0.25">
      <c r="B31" s="503"/>
      <c r="C31" s="504"/>
      <c r="D31" s="505"/>
    </row>
    <row r="32" spans="2:19" x14ac:dyDescent="0.25">
      <c r="B32" s="506" t="s">
        <v>39</v>
      </c>
      <c r="C32" s="507"/>
      <c r="D32" s="508"/>
    </row>
    <row r="33" spans="2:4" x14ac:dyDescent="0.25">
      <c r="B33" s="295"/>
      <c r="C33" s="296"/>
      <c r="D33" s="297"/>
    </row>
    <row r="34" spans="2:4" x14ac:dyDescent="0.25">
      <c r="B34" s="509" t="str">
        <f>'II C y 1_'!B206:E206</f>
        <v>Guadalupe, Zac. 7/oct/2021</v>
      </c>
      <c r="C34" s="524"/>
      <c r="D34" s="525"/>
    </row>
    <row r="35" spans="2:4" x14ac:dyDescent="0.25">
      <c r="B35" s="506" t="s">
        <v>353</v>
      </c>
      <c r="C35" s="507"/>
      <c r="D35" s="508"/>
    </row>
    <row r="36" spans="2:4" x14ac:dyDescent="0.25">
      <c r="B36" s="298"/>
      <c r="C36" s="299"/>
      <c r="D36" s="300"/>
    </row>
  </sheetData>
  <sheetProtection insertRows="0" deleteRows="0" autoFilter="0"/>
  <mergeCells count="25">
    <mergeCell ref="B31:D31"/>
    <mergeCell ref="B32:D32"/>
    <mergeCell ref="B34:D34"/>
    <mergeCell ref="B35:D35"/>
    <mergeCell ref="S11:S12"/>
    <mergeCell ref="P11:P12"/>
    <mergeCell ref="Q11:Q12"/>
    <mergeCell ref="R11:R12"/>
    <mergeCell ref="B25:D25"/>
    <mergeCell ref="B26:D26"/>
    <mergeCell ref="B28:D28"/>
    <mergeCell ref="B29:D29"/>
    <mergeCell ref="F11:F12"/>
    <mergeCell ref="G11:M11"/>
    <mergeCell ref="N11:N12"/>
    <mergeCell ref="O11:O12"/>
    <mergeCell ref="B18:B19"/>
    <mergeCell ref="P7:R7"/>
    <mergeCell ref="A11:A12"/>
    <mergeCell ref="B11:B12"/>
    <mergeCell ref="C11:C12"/>
    <mergeCell ref="D11:D12"/>
    <mergeCell ref="E11:E12"/>
    <mergeCell ref="B8:K8"/>
    <mergeCell ref="P8:R8"/>
  </mergeCells>
  <dataValidations count="1">
    <dataValidation allowBlank="1" showInputMessage="1" showErrorMessage="1" sqref="B8 L8:O8" xr:uid="{00000000-0002-0000-0600-000000000000}"/>
  </dataValidations>
  <printOptions horizontalCentered="1"/>
  <pageMargins left="1.0236220472440944" right="0.62992125984251968" top="0.74803149606299213" bottom="0.74803149606299213" header="0.31496062992125984" footer="0.31496062992125984"/>
  <pageSetup paperSize="5" scale="59" orientation="landscape" r:id="rId1"/>
  <headerFooter>
    <oddFooter xml:space="preserve">&amp;L
</oddFooter>
  </headerFooter>
  <ignoredErrors>
    <ignoredError sqref="B8" unlockedFormula="1"/>
  </ignoredErrors>
  <drawing r:id="rId2"/>
  <legacyDrawingHF r:id="rId3"/>
  <tableParts count="1">
    <tablePart r:id="rId4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HO42"/>
  <sheetViews>
    <sheetView showGridLines="0" zoomScale="70" zoomScaleNormal="70" workbookViewId="0">
      <pane ySplit="12" topLeftCell="A13" activePane="bottomLeft" state="frozen"/>
      <selection activeCell="G34" sqref="G34"/>
      <selection pane="bottomLeft" activeCell="B41" sqref="B41:D41"/>
    </sheetView>
  </sheetViews>
  <sheetFormatPr baseColWidth="10" defaultColWidth="11.42578125" defaultRowHeight="15" x14ac:dyDescent="0.25"/>
  <cols>
    <col min="1" max="1" width="2.42578125" style="146" customWidth="1"/>
    <col min="2" max="2" width="16.28515625" style="146" customWidth="1"/>
    <col min="3" max="3" width="18" style="146" customWidth="1"/>
    <col min="4" max="4" width="24.42578125" style="146" customWidth="1"/>
    <col min="5" max="5" width="44.28515625" style="146" customWidth="1"/>
    <col min="6" max="6" width="12.140625" style="146" customWidth="1"/>
    <col min="7" max="7" width="25.140625" style="146" customWidth="1"/>
    <col min="8" max="8" width="11.85546875" style="146" customWidth="1"/>
    <col min="9" max="9" width="10.42578125" style="146" customWidth="1"/>
    <col min="10" max="10" width="9.28515625" style="146" customWidth="1"/>
    <col min="11" max="11" width="8" style="146" customWidth="1"/>
    <col min="12" max="12" width="12.7109375" style="146" customWidth="1"/>
    <col min="13" max="13" width="9.7109375" style="146" customWidth="1"/>
    <col min="14" max="14" width="8.85546875" style="146" customWidth="1"/>
    <col min="15" max="16" width="11.7109375" style="146" customWidth="1"/>
    <col min="17" max="17" width="26.85546875" style="146" customWidth="1"/>
    <col min="18" max="18" width="11.42578125" style="256" customWidth="1"/>
    <col min="19" max="226" width="11.42578125" style="146"/>
    <col min="227" max="227" width="3.7109375" style="146" customWidth="1"/>
    <col min="228" max="228" width="16.7109375" style="146" customWidth="1"/>
    <col min="229" max="229" width="17.140625" style="146" customWidth="1"/>
    <col min="230" max="230" width="22.42578125" style="146" bestFit="1" customWidth="1"/>
    <col min="231" max="231" width="38.140625" style="146" bestFit="1" customWidth="1"/>
    <col min="232" max="232" width="13.42578125" style="146" customWidth="1"/>
    <col min="233" max="233" width="14.7109375" style="146" customWidth="1"/>
    <col min="234" max="234" width="12.42578125" style="146" customWidth="1"/>
    <col min="235" max="235" width="10" style="146" customWidth="1"/>
    <col min="236" max="236" width="9.7109375" style="146" customWidth="1"/>
    <col min="237" max="237" width="10.7109375" style="146" customWidth="1"/>
    <col min="238" max="238" width="9.140625" style="146" customWidth="1"/>
    <col min="239" max="239" width="10.140625" style="146" customWidth="1"/>
    <col min="240" max="240" width="9.42578125" style="146" customWidth="1"/>
    <col min="241" max="242" width="13" style="146" customWidth="1"/>
    <col min="243" max="243" width="18.28515625" style="146" customWidth="1"/>
    <col min="244" max="16384" width="11.42578125" style="146"/>
  </cols>
  <sheetData>
    <row r="1" spans="1:223" ht="15" customHeight="1" x14ac:dyDescent="0.25"/>
    <row r="2" spans="1:223" ht="15" customHeight="1" x14ac:dyDescent="0.25"/>
    <row r="3" spans="1:223" ht="15" customHeight="1" x14ac:dyDescent="0.25"/>
    <row r="4" spans="1:223" ht="15" customHeight="1" x14ac:dyDescent="0.25"/>
    <row r="5" spans="1:223" ht="15" customHeight="1" x14ac:dyDescent="0.25"/>
    <row r="6" spans="1:223" ht="15" customHeight="1" x14ac:dyDescent="0.25"/>
    <row r="7" spans="1:223" ht="18.75" x14ac:dyDescent="0.3">
      <c r="B7" s="12" t="s">
        <v>156</v>
      </c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531" t="str">
        <f>'Caratula Resumen'!E16</f>
        <v xml:space="preserve"> ZACATECAS </v>
      </c>
      <c r="O7" s="531"/>
      <c r="P7" s="531"/>
      <c r="Q7" s="14"/>
    </row>
    <row r="8" spans="1:223" ht="18.75" x14ac:dyDescent="0.3">
      <c r="B8" s="518" t="str">
        <f>'Caratula Resumen'!E17</f>
        <v>Fondo de Aportaciones para la Educación Tecnológica y de Adultos/Colegio Nacional de Educación Profesional Técnica (FAETA/CONALEP)</v>
      </c>
      <c r="C8" s="519"/>
      <c r="D8" s="519"/>
      <c r="E8" s="519"/>
      <c r="F8" s="519"/>
      <c r="G8" s="519"/>
      <c r="H8" s="519"/>
      <c r="I8" s="519"/>
      <c r="J8" s="519"/>
      <c r="K8" s="351"/>
      <c r="L8" s="351"/>
      <c r="M8" s="375"/>
      <c r="N8" s="572" t="s">
        <v>351</v>
      </c>
      <c r="O8" s="572"/>
      <c r="P8" s="572"/>
      <c r="Q8" s="376"/>
      <c r="R8" s="257"/>
    </row>
    <row r="9" spans="1:223" x14ac:dyDescent="0.25">
      <c r="B9" s="18"/>
      <c r="C9" s="19"/>
      <c r="D9" s="19"/>
      <c r="E9" s="19"/>
      <c r="F9" s="19"/>
      <c r="G9" s="19"/>
      <c r="H9" s="19"/>
      <c r="I9" s="19"/>
      <c r="J9" s="19"/>
      <c r="K9" s="19"/>
      <c r="L9" s="19"/>
      <c r="M9" s="19"/>
      <c r="N9" s="19"/>
      <c r="O9" s="19"/>
      <c r="P9" s="19"/>
      <c r="Q9" s="377"/>
    </row>
    <row r="10" spans="1:223" ht="21" x14ac:dyDescent="0.35">
      <c r="B10" s="147"/>
      <c r="C10" s="147"/>
      <c r="D10" s="148"/>
      <c r="E10" s="148"/>
      <c r="F10" s="148"/>
      <c r="G10" s="148"/>
      <c r="H10" s="148"/>
      <c r="I10" s="148"/>
      <c r="J10" s="148"/>
      <c r="K10" s="148"/>
      <c r="L10" s="148"/>
      <c r="M10" s="148"/>
      <c r="N10" s="148"/>
      <c r="O10" s="149"/>
      <c r="P10" s="149"/>
    </row>
    <row r="11" spans="1:223" ht="27.75" customHeight="1" x14ac:dyDescent="0.25">
      <c r="A11" s="566"/>
      <c r="B11" s="520" t="s">
        <v>41</v>
      </c>
      <c r="C11" s="564" t="s">
        <v>42</v>
      </c>
      <c r="D11" s="564" t="s">
        <v>43</v>
      </c>
      <c r="E11" s="564" t="s">
        <v>76</v>
      </c>
      <c r="F11" s="562" t="s">
        <v>135</v>
      </c>
      <c r="G11" s="564" t="s">
        <v>157</v>
      </c>
      <c r="H11" s="567" t="s">
        <v>158</v>
      </c>
      <c r="I11" s="568"/>
      <c r="J11" s="568"/>
      <c r="K11" s="568"/>
      <c r="L11" s="568"/>
      <c r="M11" s="568"/>
      <c r="N11" s="569"/>
      <c r="O11" s="570" t="s">
        <v>159</v>
      </c>
      <c r="P11" s="571"/>
      <c r="Q11" s="564" t="s">
        <v>160</v>
      </c>
      <c r="R11" s="258"/>
      <c r="S11" s="79"/>
      <c r="T11" s="79"/>
      <c r="U11" s="79"/>
      <c r="V11" s="79"/>
      <c r="W11" s="79"/>
      <c r="X11" s="79"/>
      <c r="Y11" s="79"/>
      <c r="Z11" s="79"/>
      <c r="AA11" s="79"/>
      <c r="AB11" s="79"/>
      <c r="AC11" s="79"/>
      <c r="AD11" s="79"/>
      <c r="AE11" s="79"/>
      <c r="AF11" s="79"/>
      <c r="AG11" s="79"/>
      <c r="AH11" s="79"/>
      <c r="AI11" s="79"/>
      <c r="AJ11" s="79"/>
      <c r="AK11" s="79"/>
      <c r="AL11" s="79"/>
      <c r="AM11" s="79"/>
      <c r="AN11" s="79"/>
      <c r="AO11" s="79"/>
      <c r="AP11" s="79"/>
      <c r="AQ11" s="79"/>
      <c r="AR11" s="79"/>
      <c r="AS11" s="79"/>
      <c r="AT11" s="79"/>
      <c r="AU11" s="79"/>
      <c r="AV11" s="79"/>
      <c r="AW11" s="79"/>
      <c r="AX11" s="79"/>
      <c r="AY11" s="79"/>
      <c r="AZ11" s="79"/>
      <c r="BA11" s="79"/>
      <c r="BB11" s="79"/>
      <c r="BC11" s="79"/>
      <c r="BD11" s="79"/>
      <c r="BE11" s="79"/>
      <c r="BF11" s="79"/>
      <c r="BG11" s="79"/>
      <c r="BH11" s="79"/>
      <c r="BI11" s="79"/>
      <c r="BJ11" s="79"/>
      <c r="BK11" s="79"/>
      <c r="BL11" s="79"/>
      <c r="BM11" s="79"/>
      <c r="BN11" s="79"/>
      <c r="BO11" s="79"/>
      <c r="BP11" s="79"/>
      <c r="BQ11" s="79"/>
      <c r="BR11" s="79"/>
      <c r="BS11" s="79"/>
      <c r="BT11" s="79"/>
      <c r="BU11" s="79"/>
      <c r="BV11" s="79"/>
      <c r="BW11" s="79"/>
      <c r="BX11" s="79"/>
      <c r="BY11" s="79"/>
      <c r="BZ11" s="79"/>
      <c r="CA11" s="79"/>
      <c r="CB11" s="79"/>
      <c r="CC11" s="79"/>
      <c r="CD11" s="79"/>
      <c r="CE11" s="79"/>
      <c r="CF11" s="79"/>
      <c r="CG11" s="79"/>
      <c r="CH11" s="79"/>
      <c r="CI11" s="79"/>
      <c r="CJ11" s="79"/>
      <c r="CK11" s="79"/>
      <c r="CL11" s="79"/>
      <c r="CM11" s="79"/>
      <c r="CN11" s="79"/>
      <c r="CO11" s="79"/>
      <c r="CP11" s="79"/>
      <c r="CQ11" s="79"/>
      <c r="CR11" s="79"/>
      <c r="CS11" s="79"/>
      <c r="CT11" s="79"/>
      <c r="CU11" s="79"/>
      <c r="CV11" s="79"/>
      <c r="CW11" s="79"/>
      <c r="CX11" s="79"/>
      <c r="CY11" s="79"/>
      <c r="CZ11" s="79"/>
      <c r="DA11" s="79"/>
      <c r="DB11" s="79"/>
      <c r="DC11" s="79"/>
      <c r="DD11" s="79"/>
      <c r="DE11" s="79"/>
      <c r="DF11" s="79"/>
      <c r="DG11" s="79"/>
      <c r="DH11" s="79"/>
      <c r="DI11" s="79"/>
      <c r="DJ11" s="79"/>
      <c r="DK11" s="79"/>
      <c r="DL11" s="79"/>
      <c r="DM11" s="79"/>
      <c r="DN11" s="79"/>
      <c r="DO11" s="79"/>
      <c r="DP11" s="79"/>
      <c r="DQ11" s="79"/>
      <c r="DR11" s="79"/>
      <c r="DS11" s="79"/>
      <c r="DT11" s="79"/>
      <c r="DU11" s="79"/>
      <c r="DV11" s="79"/>
      <c r="DW11" s="79"/>
      <c r="DX11" s="79"/>
      <c r="DY11" s="79"/>
      <c r="DZ11" s="79"/>
      <c r="EA11" s="79"/>
      <c r="EB11" s="79"/>
      <c r="EC11" s="79"/>
      <c r="ED11" s="79"/>
      <c r="EE11" s="79"/>
      <c r="EF11" s="79"/>
      <c r="EG11" s="79"/>
      <c r="EH11" s="79"/>
      <c r="EI11" s="79"/>
      <c r="EJ11" s="79"/>
      <c r="EK11" s="79"/>
      <c r="EL11" s="79"/>
      <c r="EM11" s="79"/>
      <c r="EN11" s="79"/>
      <c r="EO11" s="79"/>
      <c r="EP11" s="79"/>
      <c r="EQ11" s="79"/>
      <c r="ER11" s="79"/>
      <c r="ES11" s="79"/>
      <c r="ET11" s="79"/>
      <c r="EU11" s="79"/>
      <c r="EV11" s="79"/>
      <c r="EW11" s="79"/>
      <c r="EX11" s="79"/>
      <c r="EY11" s="79"/>
      <c r="EZ11" s="79"/>
      <c r="FA11" s="79"/>
      <c r="FB11" s="79"/>
      <c r="FC11" s="79"/>
      <c r="FD11" s="79"/>
      <c r="FE11" s="79"/>
      <c r="FF11" s="79"/>
      <c r="FG11" s="79"/>
      <c r="FH11" s="79"/>
      <c r="FI11" s="79"/>
      <c r="FJ11" s="79"/>
      <c r="FK11" s="79"/>
      <c r="FL11" s="79"/>
      <c r="FM11" s="79"/>
      <c r="FN11" s="79"/>
      <c r="FO11" s="79"/>
      <c r="FP11" s="79"/>
      <c r="FQ11" s="79"/>
      <c r="FR11" s="79"/>
      <c r="FS11" s="79"/>
      <c r="FT11" s="79"/>
      <c r="FU11" s="79"/>
      <c r="FV11" s="79"/>
      <c r="FW11" s="79"/>
      <c r="FX11" s="79"/>
      <c r="FY11" s="79"/>
      <c r="FZ11" s="79"/>
      <c r="GA11" s="79"/>
      <c r="GB11" s="79"/>
      <c r="GC11" s="79"/>
      <c r="GD11" s="79"/>
      <c r="GE11" s="79"/>
      <c r="GF11" s="79"/>
      <c r="GG11" s="79"/>
      <c r="GH11" s="79"/>
      <c r="GI11" s="79"/>
      <c r="GJ11" s="79"/>
      <c r="GK11" s="79"/>
      <c r="GL11" s="79"/>
      <c r="GM11" s="79"/>
      <c r="GN11" s="79"/>
      <c r="GO11" s="79"/>
      <c r="GP11" s="79"/>
      <c r="GQ11" s="79"/>
      <c r="GR11" s="79"/>
      <c r="GS11" s="79"/>
      <c r="GT11" s="79"/>
      <c r="GU11" s="79"/>
      <c r="GV11" s="79"/>
      <c r="GW11" s="79"/>
      <c r="GX11" s="79"/>
      <c r="GY11" s="79"/>
      <c r="GZ11" s="79"/>
      <c r="HA11" s="79"/>
      <c r="HB11" s="79"/>
      <c r="HC11" s="79"/>
      <c r="HD11" s="79"/>
      <c r="HE11" s="79"/>
      <c r="HF11" s="79"/>
      <c r="HG11" s="79"/>
      <c r="HH11" s="79"/>
      <c r="HI11" s="79"/>
      <c r="HJ11" s="79"/>
      <c r="HK11" s="79"/>
      <c r="HL11" s="79"/>
      <c r="HM11" s="79"/>
      <c r="HN11" s="79"/>
      <c r="HO11" s="79"/>
    </row>
    <row r="12" spans="1:223" ht="38.25" x14ac:dyDescent="0.25">
      <c r="A12" s="566"/>
      <c r="B12" s="520"/>
      <c r="C12" s="565"/>
      <c r="D12" s="565"/>
      <c r="E12" s="565"/>
      <c r="F12" s="563"/>
      <c r="G12" s="565"/>
      <c r="H12" s="24" t="s">
        <v>57</v>
      </c>
      <c r="I12" s="24" t="s">
        <v>58</v>
      </c>
      <c r="J12" s="24" t="s">
        <v>59</v>
      </c>
      <c r="K12" s="24" t="s">
        <v>60</v>
      </c>
      <c r="L12" s="24" t="s">
        <v>61</v>
      </c>
      <c r="M12" s="25" t="s">
        <v>62</v>
      </c>
      <c r="N12" s="24" t="s">
        <v>63</v>
      </c>
      <c r="O12" s="59" t="s">
        <v>64</v>
      </c>
      <c r="P12" s="59" t="s">
        <v>65</v>
      </c>
      <c r="Q12" s="565"/>
      <c r="R12" s="258"/>
      <c r="S12" s="79"/>
      <c r="T12" s="79"/>
      <c r="U12" s="79"/>
      <c r="V12" s="79"/>
      <c r="W12" s="79"/>
      <c r="X12" s="79"/>
      <c r="Y12" s="79"/>
      <c r="Z12" s="79"/>
      <c r="AA12" s="79"/>
      <c r="AB12" s="79"/>
      <c r="AC12" s="79"/>
      <c r="AD12" s="79"/>
      <c r="AE12" s="79"/>
      <c r="AF12" s="79"/>
      <c r="AG12" s="79"/>
      <c r="AH12" s="79"/>
      <c r="AI12" s="79"/>
      <c r="AJ12" s="79"/>
      <c r="AK12" s="79"/>
      <c r="AL12" s="79"/>
      <c r="AM12" s="79"/>
      <c r="AN12" s="79"/>
      <c r="AO12" s="79"/>
      <c r="AP12" s="79"/>
      <c r="AQ12" s="79"/>
      <c r="AR12" s="79"/>
      <c r="AS12" s="79"/>
      <c r="AT12" s="79"/>
      <c r="AU12" s="79"/>
      <c r="AV12" s="79"/>
      <c r="AW12" s="79"/>
      <c r="AX12" s="79"/>
      <c r="AY12" s="79"/>
      <c r="AZ12" s="79"/>
      <c r="BA12" s="79"/>
      <c r="BB12" s="79"/>
      <c r="BC12" s="79"/>
      <c r="BD12" s="79"/>
      <c r="BE12" s="79"/>
      <c r="BF12" s="79"/>
      <c r="BG12" s="79"/>
      <c r="BH12" s="79"/>
      <c r="BI12" s="79"/>
      <c r="BJ12" s="79"/>
      <c r="BK12" s="79"/>
      <c r="BL12" s="79"/>
      <c r="BM12" s="79"/>
      <c r="BN12" s="79"/>
      <c r="BO12" s="79"/>
      <c r="BP12" s="79"/>
      <c r="BQ12" s="79"/>
      <c r="BR12" s="79"/>
      <c r="BS12" s="79"/>
      <c r="BT12" s="79"/>
      <c r="BU12" s="79"/>
      <c r="BV12" s="79"/>
      <c r="BW12" s="79"/>
      <c r="BX12" s="79"/>
      <c r="BY12" s="79"/>
      <c r="BZ12" s="79"/>
      <c r="CA12" s="79"/>
      <c r="CB12" s="79"/>
      <c r="CC12" s="79"/>
      <c r="CD12" s="79"/>
      <c r="CE12" s="79"/>
      <c r="CF12" s="79"/>
      <c r="CG12" s="79"/>
      <c r="CH12" s="79"/>
      <c r="CI12" s="79"/>
      <c r="CJ12" s="79"/>
      <c r="CK12" s="79"/>
      <c r="CL12" s="79"/>
      <c r="CM12" s="79"/>
      <c r="CN12" s="79"/>
      <c r="CO12" s="79"/>
      <c r="CP12" s="79"/>
      <c r="CQ12" s="79"/>
      <c r="CR12" s="79"/>
      <c r="CS12" s="79"/>
      <c r="CT12" s="79"/>
      <c r="CU12" s="79"/>
      <c r="CV12" s="79"/>
      <c r="CW12" s="79"/>
      <c r="CX12" s="79"/>
      <c r="CY12" s="79"/>
      <c r="CZ12" s="79"/>
      <c r="DA12" s="79"/>
      <c r="DB12" s="79"/>
      <c r="DC12" s="79"/>
      <c r="DD12" s="79"/>
      <c r="DE12" s="79"/>
      <c r="DF12" s="79"/>
      <c r="DG12" s="79"/>
      <c r="DH12" s="79"/>
      <c r="DI12" s="79"/>
      <c r="DJ12" s="79"/>
      <c r="DK12" s="79"/>
      <c r="DL12" s="79"/>
      <c r="DM12" s="79"/>
      <c r="DN12" s="79"/>
      <c r="DO12" s="79"/>
      <c r="DP12" s="79"/>
      <c r="DQ12" s="79"/>
      <c r="DR12" s="79"/>
      <c r="DS12" s="79"/>
      <c r="DT12" s="79"/>
      <c r="DU12" s="79"/>
      <c r="DV12" s="79"/>
      <c r="DW12" s="79"/>
      <c r="DX12" s="79"/>
      <c r="DY12" s="79"/>
      <c r="DZ12" s="79"/>
      <c r="EA12" s="79"/>
      <c r="EB12" s="79"/>
      <c r="EC12" s="79"/>
      <c r="ED12" s="79"/>
      <c r="EE12" s="79"/>
      <c r="EF12" s="79"/>
      <c r="EG12" s="79"/>
      <c r="EH12" s="79"/>
      <c r="EI12" s="79"/>
      <c r="EJ12" s="79"/>
      <c r="EK12" s="79"/>
      <c r="EL12" s="79"/>
      <c r="EM12" s="79"/>
      <c r="EN12" s="79"/>
      <c r="EO12" s="79"/>
      <c r="EP12" s="79"/>
      <c r="EQ12" s="79"/>
      <c r="ER12" s="79"/>
      <c r="ES12" s="79"/>
      <c r="ET12" s="79"/>
      <c r="EU12" s="79"/>
      <c r="EV12" s="79"/>
      <c r="EW12" s="79"/>
      <c r="EX12" s="79"/>
      <c r="EY12" s="79"/>
      <c r="EZ12" s="79"/>
      <c r="FA12" s="79"/>
      <c r="FB12" s="79"/>
      <c r="FC12" s="79"/>
      <c r="FD12" s="79"/>
      <c r="FE12" s="79"/>
      <c r="FF12" s="79"/>
      <c r="FG12" s="79"/>
      <c r="FH12" s="79"/>
      <c r="FI12" s="79"/>
      <c r="FJ12" s="79"/>
      <c r="FK12" s="79"/>
      <c r="FL12" s="79"/>
      <c r="FM12" s="79"/>
      <c r="FN12" s="79"/>
      <c r="FO12" s="79"/>
      <c r="FP12" s="79"/>
      <c r="FQ12" s="79"/>
      <c r="FR12" s="79"/>
      <c r="FS12" s="79"/>
      <c r="FT12" s="79"/>
      <c r="FU12" s="79"/>
      <c r="FV12" s="79"/>
      <c r="FW12" s="79"/>
      <c r="FX12" s="79"/>
      <c r="FY12" s="79"/>
      <c r="FZ12" s="79"/>
      <c r="GA12" s="79"/>
      <c r="GB12" s="79"/>
      <c r="GC12" s="79"/>
      <c r="GD12" s="79"/>
      <c r="GE12" s="79"/>
      <c r="GF12" s="79"/>
      <c r="GG12" s="79"/>
      <c r="GH12" s="79"/>
      <c r="GI12" s="79"/>
      <c r="GJ12" s="79"/>
      <c r="GK12" s="79"/>
      <c r="GL12" s="79"/>
      <c r="GM12" s="79"/>
      <c r="GN12" s="79"/>
      <c r="GO12" s="79"/>
      <c r="GP12" s="79"/>
      <c r="GQ12" s="79"/>
      <c r="GR12" s="79"/>
      <c r="GS12" s="79"/>
      <c r="GT12" s="79"/>
      <c r="GU12" s="79"/>
      <c r="GV12" s="79"/>
      <c r="GW12" s="79"/>
      <c r="GX12" s="79"/>
      <c r="GY12" s="79"/>
      <c r="GZ12" s="79"/>
      <c r="HA12" s="79"/>
      <c r="HB12" s="79"/>
      <c r="HC12" s="79"/>
      <c r="HD12" s="79"/>
      <c r="HE12" s="79"/>
      <c r="HF12" s="79"/>
      <c r="HG12" s="79"/>
      <c r="HH12" s="79"/>
      <c r="HI12" s="79"/>
      <c r="HJ12" s="79"/>
      <c r="HK12" s="79"/>
      <c r="HL12" s="79"/>
      <c r="HM12" s="79"/>
      <c r="HN12" s="79"/>
      <c r="HO12" s="79"/>
    </row>
    <row r="13" spans="1:223" x14ac:dyDescent="0.25">
      <c r="B13" s="79"/>
      <c r="C13" s="150"/>
      <c r="D13" s="150"/>
      <c r="E13" s="150"/>
      <c r="F13" s="150"/>
      <c r="G13" s="150"/>
      <c r="H13" s="150"/>
      <c r="I13" s="150"/>
      <c r="J13" s="150"/>
      <c r="K13" s="150"/>
      <c r="L13" s="150"/>
      <c r="M13" s="150"/>
      <c r="N13" s="150"/>
      <c r="O13" s="151"/>
      <c r="P13" s="152"/>
    </row>
    <row r="14" spans="1:223" ht="38.25" hidden="1" x14ac:dyDescent="0.25">
      <c r="B14" s="153" t="s">
        <v>41</v>
      </c>
      <c r="C14" s="153" t="s">
        <v>42</v>
      </c>
      <c r="D14" s="153" t="s">
        <v>43</v>
      </c>
      <c r="E14" s="153" t="s">
        <v>76</v>
      </c>
      <c r="F14" s="153" t="s">
        <v>161</v>
      </c>
      <c r="G14" s="153" t="s">
        <v>157</v>
      </c>
      <c r="H14" s="59" t="s">
        <v>57</v>
      </c>
      <c r="I14" s="59" t="s">
        <v>58</v>
      </c>
      <c r="J14" s="59" t="s">
        <v>59</v>
      </c>
      <c r="K14" s="59" t="s">
        <v>60</v>
      </c>
      <c r="L14" s="59" t="s">
        <v>61</v>
      </c>
      <c r="M14" s="59" t="s">
        <v>62</v>
      </c>
      <c r="N14" s="59" t="s">
        <v>63</v>
      </c>
      <c r="O14" s="59" t="s">
        <v>162</v>
      </c>
      <c r="P14" s="59" t="s">
        <v>163</v>
      </c>
      <c r="Q14" s="255" t="s">
        <v>160</v>
      </c>
    </row>
    <row r="15" spans="1:223" s="417" customFormat="1" x14ac:dyDescent="0.25">
      <c r="B15" s="378"/>
      <c r="C15" s="369"/>
      <c r="D15" s="369"/>
      <c r="E15" s="379"/>
      <c r="F15" s="367"/>
      <c r="G15" s="380"/>
      <c r="H15" s="367"/>
      <c r="I15" s="367"/>
      <c r="J15" s="371"/>
      <c r="K15" s="369"/>
      <c r="L15" s="369"/>
      <c r="M15" s="381"/>
      <c r="N15" s="382"/>
      <c r="O15" s="382"/>
      <c r="P15" s="382"/>
      <c r="Q15" s="383"/>
      <c r="R15" s="448"/>
    </row>
    <row r="16" spans="1:223" s="417" customFormat="1" x14ac:dyDescent="0.25">
      <c r="B16" s="449"/>
      <c r="C16" s="364"/>
      <c r="D16" s="364"/>
      <c r="E16" s="450"/>
      <c r="F16" s="364"/>
      <c r="G16" s="380"/>
      <c r="H16" s="364"/>
      <c r="I16" s="451"/>
      <c r="J16" s="452"/>
      <c r="K16" s="364"/>
      <c r="L16" s="364"/>
      <c r="M16" s="453"/>
      <c r="N16" s="380"/>
      <c r="O16" s="380"/>
      <c r="P16" s="380"/>
      <c r="Q16" s="447"/>
      <c r="R16" s="448"/>
    </row>
    <row r="17" spans="2:18" s="417" customFormat="1" x14ac:dyDescent="0.25">
      <c r="B17" s="449"/>
      <c r="C17" s="364"/>
      <c r="D17" s="364"/>
      <c r="E17" s="450"/>
      <c r="F17" s="364"/>
      <c r="G17" s="380"/>
      <c r="H17" s="364"/>
      <c r="I17" s="451"/>
      <c r="J17" s="452"/>
      <c r="K17" s="364"/>
      <c r="L17" s="364"/>
      <c r="M17" s="453"/>
      <c r="N17" s="380"/>
      <c r="O17" s="380"/>
      <c r="P17" s="380"/>
      <c r="Q17" s="447"/>
      <c r="R17" s="448"/>
    </row>
    <row r="18" spans="2:18" s="417" customFormat="1" x14ac:dyDescent="0.25">
      <c r="B18" s="449"/>
      <c r="C18" s="364"/>
      <c r="D18" s="364"/>
      <c r="E18" s="450"/>
      <c r="F18" s="364"/>
      <c r="G18" s="380"/>
      <c r="H18" s="364"/>
      <c r="I18" s="451"/>
      <c r="J18" s="452"/>
      <c r="K18" s="364"/>
      <c r="L18" s="364"/>
      <c r="M18" s="453"/>
      <c r="N18" s="380"/>
      <c r="O18" s="380"/>
      <c r="P18" s="380"/>
      <c r="Q18" s="447"/>
      <c r="R18" s="448"/>
    </row>
    <row r="19" spans="2:18" s="417" customFormat="1" x14ac:dyDescent="0.25">
      <c r="B19" s="384"/>
      <c r="C19" s="383"/>
      <c r="D19" s="383"/>
      <c r="E19" s="385"/>
      <c r="F19" s="383"/>
      <c r="G19" s="383"/>
      <c r="H19" s="382"/>
      <c r="I19" s="386"/>
      <c r="J19" s="382"/>
      <c r="K19" s="382"/>
      <c r="L19" s="382"/>
      <c r="M19" s="381"/>
      <c r="N19" s="382"/>
      <c r="O19" s="382"/>
      <c r="P19" s="382"/>
      <c r="Q19" s="383"/>
      <c r="R19" s="448"/>
    </row>
    <row r="20" spans="2:18" s="417" customFormat="1" x14ac:dyDescent="0.25">
      <c r="B20" s="384"/>
      <c r="C20" s="383"/>
      <c r="D20" s="383"/>
      <c r="E20" s="385"/>
      <c r="F20" s="383"/>
      <c r="G20" s="383"/>
      <c r="H20" s="382"/>
      <c r="I20" s="386"/>
      <c r="J20" s="382"/>
      <c r="K20" s="382"/>
      <c r="L20" s="382"/>
      <c r="M20" s="382"/>
      <c r="N20" s="382"/>
      <c r="O20" s="382"/>
      <c r="P20" s="382"/>
      <c r="Q20" s="383"/>
      <c r="R20" s="448"/>
    </row>
    <row r="21" spans="2:18" x14ac:dyDescent="0.25">
      <c r="B21" s="28" t="s">
        <v>70</v>
      </c>
      <c r="C21" s="471">
        <f>COUNTA(Tabla4[R.F.C.])</f>
        <v>0</v>
      </c>
      <c r="D21" s="29"/>
      <c r="E21" s="29"/>
      <c r="F21" s="29"/>
      <c r="G21" s="29"/>
      <c r="H21" s="29"/>
      <c r="I21" s="30"/>
      <c r="J21" s="29"/>
      <c r="L21" s="29" t="s">
        <v>71</v>
      </c>
      <c r="M21" s="30"/>
      <c r="N21" s="471">
        <f>COUNTA(Tabla4[Número de Plaza])</f>
        <v>0</v>
      </c>
      <c r="O21" s="69"/>
      <c r="P21" s="142"/>
      <c r="Q21" s="31"/>
    </row>
    <row r="22" spans="2:18" x14ac:dyDescent="0.25">
      <c r="B22" s="33"/>
      <c r="C22" s="34"/>
      <c r="D22" s="34"/>
      <c r="E22" s="34"/>
      <c r="F22" s="34"/>
      <c r="G22" s="34"/>
      <c r="H22" s="34"/>
      <c r="I22" s="34"/>
      <c r="J22" s="34"/>
      <c r="K22" s="35"/>
      <c r="L22" s="36"/>
      <c r="M22" s="36"/>
      <c r="N22" s="36"/>
      <c r="O22" s="36"/>
      <c r="P22" s="36"/>
      <c r="Q22" s="36"/>
    </row>
    <row r="23" spans="2:18" x14ac:dyDescent="0.25">
      <c r="B23" s="33"/>
      <c r="C23" s="34"/>
      <c r="D23" s="34"/>
      <c r="E23" s="34"/>
      <c r="F23" s="34"/>
      <c r="G23" s="34"/>
      <c r="H23" s="34"/>
      <c r="I23" s="34"/>
      <c r="J23" s="34"/>
      <c r="K23" s="35"/>
      <c r="L23" s="36"/>
      <c r="M23" s="36"/>
      <c r="N23" s="523"/>
      <c r="O23" s="523"/>
      <c r="P23" s="36"/>
      <c r="Q23" s="142"/>
    </row>
    <row r="24" spans="2:18" x14ac:dyDescent="0.25">
      <c r="B24" s="38"/>
      <c r="C24" s="39"/>
      <c r="D24" s="39"/>
      <c r="E24" s="39"/>
      <c r="F24" s="39"/>
      <c r="G24" s="39"/>
      <c r="H24" s="39"/>
      <c r="I24" s="39"/>
      <c r="J24" s="39"/>
      <c r="K24" s="39"/>
      <c r="L24" s="39"/>
      <c r="M24" s="39"/>
      <c r="N24" s="39"/>
      <c r="O24" s="39"/>
      <c r="P24" s="39"/>
      <c r="Q24" s="39"/>
    </row>
    <row r="25" spans="2:18" x14ac:dyDescent="0.25">
      <c r="B25" s="42" t="s">
        <v>155</v>
      </c>
      <c r="C25" s="44"/>
      <c r="D25" s="44"/>
      <c r="E25" s="115"/>
      <c r="F25" s="44"/>
      <c r="G25" s="44"/>
      <c r="H25" s="44"/>
      <c r="I25" s="44"/>
      <c r="J25" s="44"/>
      <c r="K25" s="44"/>
      <c r="L25" s="44"/>
      <c r="M25" s="44"/>
      <c r="N25" s="44"/>
      <c r="O25" s="44"/>
      <c r="P25" s="44"/>
      <c r="Q25" s="44"/>
    </row>
    <row r="26" spans="2:18" x14ac:dyDescent="0.25">
      <c r="B26" s="154" t="s">
        <v>164</v>
      </c>
      <c r="C26" s="154"/>
      <c r="D26" s="154"/>
      <c r="E26" s="154"/>
      <c r="F26" s="155"/>
      <c r="G26" s="155"/>
      <c r="H26" s="155"/>
      <c r="I26" s="155"/>
      <c r="J26" s="155"/>
    </row>
    <row r="27" spans="2:18" x14ac:dyDescent="0.25">
      <c r="B27" s="154" t="s">
        <v>341</v>
      </c>
      <c r="C27" s="154"/>
      <c r="D27" s="154"/>
      <c r="E27" s="154"/>
      <c r="F27" s="155"/>
      <c r="G27" s="155"/>
      <c r="H27" s="155"/>
      <c r="I27" s="155"/>
      <c r="J27" s="155"/>
    </row>
    <row r="28" spans="2:18" x14ac:dyDescent="0.25">
      <c r="B28" s="154" t="s">
        <v>342</v>
      </c>
      <c r="C28" s="154"/>
      <c r="D28" s="154"/>
      <c r="E28" s="154"/>
      <c r="F28" s="155"/>
      <c r="G28" s="155"/>
      <c r="H28" s="155"/>
      <c r="I28" s="155"/>
      <c r="J28" s="155"/>
    </row>
    <row r="29" spans="2:18" x14ac:dyDescent="0.25">
      <c r="B29" s="156"/>
      <c r="C29" s="44"/>
      <c r="D29" s="44"/>
    </row>
    <row r="30" spans="2:18" x14ac:dyDescent="0.25">
      <c r="B30" s="303"/>
      <c r="C30" s="304"/>
      <c r="D30" s="305"/>
    </row>
    <row r="31" spans="2:18" x14ac:dyDescent="0.25">
      <c r="B31" s="503" t="str">
        <f>'II D) 2'!B25:D25</f>
        <v>Héctor Alejandro González López</v>
      </c>
      <c r="C31" s="504"/>
      <c r="D31" s="505"/>
    </row>
    <row r="32" spans="2:18" x14ac:dyDescent="0.25">
      <c r="B32" s="506" t="s">
        <v>37</v>
      </c>
      <c r="C32" s="507"/>
      <c r="D32" s="508"/>
    </row>
    <row r="33" spans="2:4" x14ac:dyDescent="0.25">
      <c r="B33" s="295"/>
      <c r="C33" s="296"/>
      <c r="D33" s="297"/>
    </row>
    <row r="34" spans="2:4" x14ac:dyDescent="0.25">
      <c r="B34" s="503" t="str">
        <f>'II D) 2'!B28:D28</f>
        <v>Unidad de Enlace PEF / CONAC</v>
      </c>
      <c r="C34" s="504"/>
      <c r="D34" s="505"/>
    </row>
    <row r="35" spans="2:4" x14ac:dyDescent="0.25">
      <c r="B35" s="506" t="s">
        <v>38</v>
      </c>
      <c r="C35" s="507"/>
      <c r="D35" s="508"/>
    </row>
    <row r="36" spans="2:4" x14ac:dyDescent="0.25">
      <c r="B36" s="295"/>
      <c r="C36" s="296"/>
      <c r="D36" s="297"/>
    </row>
    <row r="37" spans="2:4" x14ac:dyDescent="0.25">
      <c r="B37" s="503"/>
      <c r="C37" s="504"/>
      <c r="D37" s="505"/>
    </row>
    <row r="38" spans="2:4" x14ac:dyDescent="0.25">
      <c r="B38" s="506" t="s">
        <v>39</v>
      </c>
      <c r="C38" s="507"/>
      <c r="D38" s="508"/>
    </row>
    <row r="39" spans="2:4" x14ac:dyDescent="0.25">
      <c r="B39" s="295"/>
      <c r="C39" s="296"/>
      <c r="D39" s="297"/>
    </row>
    <row r="40" spans="2:4" x14ac:dyDescent="0.25">
      <c r="B40" s="509" t="str">
        <f>'II D) 2'!B34:D34</f>
        <v>Guadalupe, Zac. 7/oct/2021</v>
      </c>
      <c r="C40" s="524"/>
      <c r="D40" s="525"/>
    </row>
    <row r="41" spans="2:4" x14ac:dyDescent="0.25">
      <c r="B41" s="506" t="s">
        <v>353</v>
      </c>
      <c r="C41" s="507"/>
      <c r="D41" s="508"/>
    </row>
    <row r="42" spans="2:4" x14ac:dyDescent="0.25">
      <c r="B42" s="298"/>
      <c r="C42" s="299"/>
      <c r="D42" s="300"/>
    </row>
  </sheetData>
  <sheetProtection insertRows="0" deleteRows="0"/>
  <mergeCells count="22">
    <mergeCell ref="N23:O23"/>
    <mergeCell ref="B38:D38"/>
    <mergeCell ref="B40:D40"/>
    <mergeCell ref="B41:D41"/>
    <mergeCell ref="B31:D31"/>
    <mergeCell ref="B32:D32"/>
    <mergeCell ref="B34:D34"/>
    <mergeCell ref="B35:D35"/>
    <mergeCell ref="B37:D37"/>
    <mergeCell ref="A11:A12"/>
    <mergeCell ref="G11:G12"/>
    <mergeCell ref="H11:N11"/>
    <mergeCell ref="O11:P11"/>
    <mergeCell ref="B8:J8"/>
    <mergeCell ref="N8:P8"/>
    <mergeCell ref="N7:P7"/>
    <mergeCell ref="Q11:Q12"/>
    <mergeCell ref="B11:B12"/>
    <mergeCell ref="C11:C12"/>
    <mergeCell ref="D11:D12"/>
    <mergeCell ref="E11:E12"/>
    <mergeCell ref="F11:F12"/>
  </mergeCells>
  <dataValidations count="1">
    <dataValidation allowBlank="1" showInputMessage="1" showErrorMessage="1" sqref="B8 K8:N8" xr:uid="{00000000-0002-0000-0700-000000000000}"/>
  </dataValidations>
  <printOptions horizontalCentered="1"/>
  <pageMargins left="1.0236220472440944" right="0.62992125984251968" top="0.74803149606299213" bottom="0.74803149606299213" header="0.31496062992125984" footer="0.31496062992125984"/>
  <pageSetup paperSize="5" scale="60" orientation="landscape" r:id="rId1"/>
  <headerFooter>
    <oddFooter xml:space="preserve">&amp;L
</oddFooter>
  </headerFooter>
  <ignoredErrors>
    <ignoredError sqref="B8" unlockedFormula="1"/>
  </ignoredErrors>
  <drawing r:id="rId2"/>
  <legacyDrawingHF r:id="rId3"/>
  <tableParts count="1">
    <tablePart r:id="rId4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IS38"/>
  <sheetViews>
    <sheetView showGridLines="0" zoomScale="70" zoomScaleNormal="70" workbookViewId="0">
      <pane ySplit="14" topLeftCell="A15" activePane="bottomLeft" state="frozen"/>
      <selection activeCell="G34" sqref="G34"/>
      <selection pane="bottomLeft" activeCell="B37" sqref="B37:D37"/>
    </sheetView>
  </sheetViews>
  <sheetFormatPr baseColWidth="10" defaultColWidth="11.42578125" defaultRowHeight="15" x14ac:dyDescent="0.25"/>
  <cols>
    <col min="1" max="1" width="3.7109375" style="146" customWidth="1"/>
    <col min="2" max="2" width="18.28515625" style="146" customWidth="1"/>
    <col min="3" max="3" width="15.85546875" style="146" customWidth="1"/>
    <col min="4" max="4" width="23" style="146" customWidth="1"/>
    <col min="5" max="5" width="48.28515625" style="146" customWidth="1"/>
    <col min="6" max="6" width="29.85546875" style="146" customWidth="1"/>
    <col min="7" max="7" width="12" style="146" customWidth="1"/>
    <col min="8" max="8" width="8" style="146" customWidth="1"/>
    <col min="9" max="9" width="9.5703125" style="146" customWidth="1"/>
    <col min="10" max="10" width="9.140625" style="146" customWidth="1"/>
    <col min="11" max="11" width="10.140625" style="146" customWidth="1"/>
    <col min="12" max="12" width="9.140625" style="146" customWidth="1"/>
    <col min="13" max="13" width="13.140625" style="146" customWidth="1"/>
    <col min="14" max="15" width="12.28515625" style="146" customWidth="1"/>
    <col min="16" max="17" width="15.28515625" style="146" customWidth="1"/>
    <col min="18" max="18" width="23.140625" style="146" customWidth="1"/>
    <col min="19" max="16384" width="11.42578125" style="146"/>
  </cols>
  <sheetData>
    <row r="1" spans="1:253" ht="15" customHeight="1" x14ac:dyDescent="0.25"/>
    <row r="2" spans="1:253" ht="15" customHeight="1" x14ac:dyDescent="0.25"/>
    <row r="3" spans="1:253" ht="15" customHeight="1" x14ac:dyDescent="0.25"/>
    <row r="4" spans="1:253" ht="15" customHeight="1" x14ac:dyDescent="0.25"/>
    <row r="5" spans="1:253" ht="15" customHeight="1" x14ac:dyDescent="0.25"/>
    <row r="6" spans="1:253" ht="15" customHeight="1" x14ac:dyDescent="0.25"/>
    <row r="7" spans="1:253" ht="15" customHeight="1" x14ac:dyDescent="0.25"/>
    <row r="8" spans="1:253" ht="18.75" x14ac:dyDescent="0.3">
      <c r="B8" s="387" t="s">
        <v>165</v>
      </c>
      <c r="C8" s="388"/>
      <c r="D8" s="388"/>
      <c r="E8" s="388"/>
      <c r="F8" s="388"/>
      <c r="G8" s="388"/>
      <c r="H8" s="388"/>
      <c r="I8" s="388"/>
      <c r="J8" s="388"/>
      <c r="K8" s="388"/>
      <c r="L8" s="388"/>
      <c r="M8" s="388"/>
      <c r="N8" s="388"/>
      <c r="O8" s="573" t="str">
        <f>'Caratula Resumen'!E16</f>
        <v xml:space="preserve"> ZACATECAS </v>
      </c>
      <c r="P8" s="573"/>
      <c r="Q8" s="573"/>
      <c r="R8" s="14"/>
    </row>
    <row r="9" spans="1:253" ht="18.75" x14ac:dyDescent="0.3">
      <c r="B9" s="547" t="str">
        <f>'Caratula Resumen'!E17</f>
        <v>Fondo de Aportaciones para la Educación Tecnológica y de Adultos/Colegio Nacional de Educación Profesional Técnica (FAETA/CONALEP)</v>
      </c>
      <c r="C9" s="574"/>
      <c r="D9" s="574"/>
      <c r="E9" s="574"/>
      <c r="F9" s="574"/>
      <c r="G9" s="574"/>
      <c r="H9" s="574"/>
      <c r="I9" s="574"/>
      <c r="J9" s="574"/>
      <c r="K9" s="574"/>
      <c r="L9" s="574"/>
      <c r="M9" s="389"/>
      <c r="N9" s="389"/>
      <c r="O9" s="577" t="s">
        <v>351</v>
      </c>
      <c r="P9" s="577"/>
      <c r="Q9" s="577"/>
      <c r="R9" s="284"/>
    </row>
    <row r="10" spans="1:253" x14ac:dyDescent="0.25">
      <c r="B10" s="18"/>
      <c r="C10" s="19"/>
      <c r="D10" s="19"/>
      <c r="E10" s="19"/>
      <c r="F10" s="19"/>
      <c r="G10" s="19"/>
      <c r="H10" s="19"/>
      <c r="I10" s="19"/>
      <c r="J10" s="19"/>
      <c r="K10" s="19"/>
      <c r="L10" s="19"/>
      <c r="M10" s="19"/>
      <c r="N10" s="19"/>
      <c r="O10" s="19"/>
      <c r="P10" s="19"/>
      <c r="Q10" s="19"/>
      <c r="R10" s="377"/>
    </row>
    <row r="11" spans="1:253" ht="21" x14ac:dyDescent="0.35">
      <c r="B11" s="147"/>
      <c r="C11" s="147"/>
      <c r="D11" s="148"/>
      <c r="E11" s="148"/>
      <c r="F11" s="148"/>
      <c r="G11" s="148"/>
      <c r="H11" s="148"/>
      <c r="I11" s="148"/>
      <c r="J11" s="148"/>
      <c r="K11" s="148"/>
      <c r="L11" s="148"/>
      <c r="M11" s="148"/>
      <c r="N11" s="149"/>
      <c r="O11" s="149"/>
      <c r="P11" s="149"/>
    </row>
    <row r="12" spans="1:253" ht="24.75" customHeight="1" x14ac:dyDescent="0.25">
      <c r="A12" s="79"/>
      <c r="B12" s="520" t="s">
        <v>41</v>
      </c>
      <c r="C12" s="575" t="s">
        <v>42</v>
      </c>
      <c r="D12" s="575" t="s">
        <v>43</v>
      </c>
      <c r="E12" s="575" t="s">
        <v>76</v>
      </c>
      <c r="F12" s="520" t="s">
        <v>45</v>
      </c>
      <c r="G12" s="576" t="s">
        <v>46</v>
      </c>
      <c r="H12" s="576"/>
      <c r="I12" s="576"/>
      <c r="J12" s="576"/>
      <c r="K12" s="576"/>
      <c r="L12" s="576"/>
      <c r="M12" s="576"/>
      <c r="N12" s="575" t="s">
        <v>77</v>
      </c>
      <c r="O12" s="575"/>
      <c r="P12" s="575" t="s">
        <v>166</v>
      </c>
      <c r="Q12" s="575" t="s">
        <v>167</v>
      </c>
      <c r="R12" s="520" t="s">
        <v>50</v>
      </c>
      <c r="S12" s="79"/>
      <c r="T12" s="79"/>
      <c r="U12" s="79"/>
      <c r="V12" s="79"/>
      <c r="W12" s="79"/>
      <c r="X12" s="79"/>
      <c r="Y12" s="79"/>
      <c r="Z12" s="79"/>
      <c r="AA12" s="79"/>
      <c r="AB12" s="79"/>
      <c r="AC12" s="79"/>
      <c r="AD12" s="79"/>
      <c r="AE12" s="79"/>
      <c r="AF12" s="79"/>
      <c r="AG12" s="79"/>
      <c r="AH12" s="79"/>
      <c r="AI12" s="79"/>
      <c r="AJ12" s="79"/>
      <c r="AK12" s="79"/>
      <c r="AL12" s="79"/>
      <c r="AM12" s="79"/>
      <c r="AN12" s="79"/>
      <c r="AO12" s="79"/>
      <c r="AP12" s="79"/>
      <c r="AQ12" s="79"/>
      <c r="AR12" s="79"/>
      <c r="AS12" s="79"/>
      <c r="AT12" s="79"/>
      <c r="AU12" s="79"/>
      <c r="AV12" s="79"/>
      <c r="AW12" s="79"/>
      <c r="AX12" s="79"/>
      <c r="AY12" s="79"/>
      <c r="AZ12" s="79"/>
      <c r="BA12" s="79"/>
      <c r="BB12" s="79"/>
      <c r="BC12" s="79"/>
      <c r="BD12" s="79"/>
      <c r="BE12" s="79"/>
      <c r="BF12" s="79"/>
      <c r="BG12" s="79"/>
      <c r="BH12" s="79"/>
      <c r="BI12" s="79"/>
      <c r="BJ12" s="79"/>
      <c r="BK12" s="79"/>
      <c r="BL12" s="79"/>
      <c r="BM12" s="79"/>
      <c r="BN12" s="79"/>
      <c r="BO12" s="79"/>
      <c r="BP12" s="79"/>
      <c r="BQ12" s="79"/>
      <c r="BR12" s="79"/>
      <c r="BS12" s="79"/>
      <c r="BT12" s="79"/>
      <c r="BU12" s="79"/>
      <c r="BV12" s="79"/>
      <c r="BW12" s="79"/>
      <c r="BX12" s="79"/>
      <c r="BY12" s="79"/>
      <c r="BZ12" s="79"/>
      <c r="CA12" s="79"/>
      <c r="CB12" s="79"/>
      <c r="CC12" s="79"/>
      <c r="CD12" s="79"/>
      <c r="CE12" s="79"/>
      <c r="CF12" s="79"/>
      <c r="CG12" s="79"/>
      <c r="CH12" s="79"/>
      <c r="CI12" s="79"/>
      <c r="CJ12" s="79"/>
      <c r="CK12" s="79"/>
      <c r="CL12" s="79"/>
      <c r="CM12" s="79"/>
      <c r="CN12" s="79"/>
      <c r="CO12" s="79"/>
      <c r="CP12" s="79"/>
      <c r="CQ12" s="79"/>
      <c r="CR12" s="79"/>
      <c r="CS12" s="79"/>
      <c r="CT12" s="79"/>
      <c r="CU12" s="79"/>
      <c r="CV12" s="79"/>
      <c r="CW12" s="79"/>
      <c r="CX12" s="79"/>
      <c r="CY12" s="79"/>
      <c r="CZ12" s="79"/>
      <c r="DA12" s="79"/>
      <c r="DB12" s="79"/>
      <c r="DC12" s="79"/>
      <c r="DD12" s="79"/>
      <c r="DE12" s="79"/>
      <c r="DF12" s="79"/>
      <c r="DG12" s="79"/>
      <c r="DH12" s="79"/>
      <c r="DI12" s="79"/>
      <c r="DJ12" s="79"/>
      <c r="DK12" s="79"/>
      <c r="DL12" s="79"/>
      <c r="DM12" s="79"/>
      <c r="DN12" s="79"/>
      <c r="DO12" s="79"/>
      <c r="DP12" s="79"/>
      <c r="DQ12" s="79"/>
      <c r="DR12" s="79"/>
      <c r="DS12" s="79"/>
      <c r="DT12" s="79"/>
      <c r="DU12" s="79"/>
      <c r="DV12" s="79"/>
      <c r="DW12" s="79"/>
      <c r="DX12" s="79"/>
      <c r="DY12" s="79"/>
      <c r="DZ12" s="79"/>
      <c r="EA12" s="79"/>
      <c r="EB12" s="79"/>
      <c r="EC12" s="79"/>
      <c r="ED12" s="79"/>
      <c r="EE12" s="79"/>
      <c r="EF12" s="79"/>
      <c r="EG12" s="79"/>
      <c r="EH12" s="79"/>
      <c r="EI12" s="79"/>
      <c r="EJ12" s="79"/>
      <c r="EK12" s="79"/>
      <c r="EL12" s="79"/>
      <c r="EM12" s="79"/>
      <c r="EN12" s="79"/>
      <c r="EO12" s="79"/>
      <c r="EP12" s="79"/>
      <c r="EQ12" s="79"/>
      <c r="ER12" s="79"/>
      <c r="ES12" s="79"/>
      <c r="ET12" s="79"/>
      <c r="EU12" s="79"/>
      <c r="EV12" s="79"/>
      <c r="EW12" s="79"/>
      <c r="EX12" s="79"/>
      <c r="EY12" s="79"/>
      <c r="EZ12" s="79"/>
      <c r="FA12" s="79"/>
      <c r="FB12" s="79"/>
      <c r="FC12" s="79"/>
      <c r="FD12" s="79"/>
      <c r="FE12" s="79"/>
      <c r="FF12" s="79"/>
      <c r="FG12" s="79"/>
      <c r="FH12" s="79"/>
      <c r="FI12" s="79"/>
      <c r="FJ12" s="79"/>
      <c r="FK12" s="79"/>
      <c r="FL12" s="79"/>
      <c r="FM12" s="79"/>
      <c r="FN12" s="79"/>
      <c r="FO12" s="79"/>
      <c r="FP12" s="79"/>
      <c r="FQ12" s="79"/>
      <c r="FR12" s="79"/>
      <c r="FS12" s="79"/>
      <c r="FT12" s="79"/>
      <c r="FU12" s="79"/>
      <c r="FV12" s="79"/>
      <c r="FW12" s="79"/>
      <c r="FX12" s="79"/>
      <c r="FY12" s="79"/>
      <c r="FZ12" s="79"/>
      <c r="GA12" s="79"/>
      <c r="GB12" s="79"/>
      <c r="GC12" s="79"/>
      <c r="GD12" s="79"/>
      <c r="GE12" s="79"/>
      <c r="GF12" s="79"/>
      <c r="GG12" s="79"/>
      <c r="GH12" s="79"/>
      <c r="GI12" s="79"/>
      <c r="GJ12" s="79"/>
      <c r="GK12" s="79"/>
      <c r="GL12" s="79"/>
      <c r="GM12" s="79"/>
      <c r="GN12" s="79"/>
      <c r="GO12" s="79"/>
      <c r="GP12" s="79"/>
      <c r="GQ12" s="79"/>
      <c r="GR12" s="79"/>
      <c r="GS12" s="79"/>
      <c r="GT12" s="79"/>
      <c r="GU12" s="79"/>
      <c r="GV12" s="79"/>
      <c r="GW12" s="79"/>
      <c r="GX12" s="79"/>
      <c r="GY12" s="79"/>
      <c r="GZ12" s="79"/>
      <c r="HA12" s="79"/>
      <c r="HB12" s="79"/>
      <c r="HC12" s="79"/>
      <c r="HD12" s="79"/>
      <c r="HE12" s="79"/>
      <c r="HF12" s="79"/>
      <c r="HG12" s="79"/>
      <c r="HH12" s="79"/>
      <c r="HI12" s="79"/>
      <c r="HJ12" s="79"/>
      <c r="HK12" s="79"/>
      <c r="HL12" s="79"/>
      <c r="HM12" s="79"/>
      <c r="HN12" s="79"/>
      <c r="HO12" s="79"/>
      <c r="HP12" s="79"/>
      <c r="HQ12" s="79"/>
      <c r="HR12" s="79"/>
      <c r="HS12" s="79"/>
      <c r="HT12" s="79"/>
      <c r="HU12" s="79"/>
      <c r="HV12" s="79"/>
      <c r="HW12" s="79"/>
      <c r="HX12" s="79"/>
      <c r="HY12" s="79"/>
      <c r="HZ12" s="79"/>
      <c r="IA12" s="79"/>
      <c r="IB12" s="79"/>
      <c r="IC12" s="79"/>
      <c r="ID12" s="79"/>
      <c r="IE12" s="79"/>
      <c r="IF12" s="79"/>
      <c r="IG12" s="79"/>
      <c r="IH12" s="79"/>
      <c r="II12" s="79"/>
      <c r="IJ12" s="79"/>
      <c r="IK12" s="79"/>
      <c r="IL12" s="79"/>
      <c r="IM12" s="79"/>
      <c r="IN12" s="79"/>
      <c r="IO12" s="79"/>
      <c r="IP12" s="79"/>
      <c r="IQ12" s="79"/>
      <c r="IR12" s="79"/>
      <c r="IS12" s="79"/>
    </row>
    <row r="13" spans="1:253" ht="38.25" x14ac:dyDescent="0.25">
      <c r="A13" s="79"/>
      <c r="B13" s="520"/>
      <c r="C13" s="575"/>
      <c r="D13" s="575"/>
      <c r="E13" s="575"/>
      <c r="F13" s="520"/>
      <c r="G13" s="24" t="s">
        <v>57</v>
      </c>
      <c r="H13" s="24" t="s">
        <v>58</v>
      </c>
      <c r="I13" s="24" t="s">
        <v>59</v>
      </c>
      <c r="J13" s="24" t="s">
        <v>60</v>
      </c>
      <c r="K13" s="24" t="s">
        <v>61</v>
      </c>
      <c r="L13" s="25" t="s">
        <v>62</v>
      </c>
      <c r="M13" s="24" t="s">
        <v>63</v>
      </c>
      <c r="N13" s="157" t="s">
        <v>64</v>
      </c>
      <c r="O13" s="59" t="s">
        <v>65</v>
      </c>
      <c r="P13" s="575"/>
      <c r="Q13" s="575"/>
      <c r="R13" s="520"/>
      <c r="S13" s="79"/>
      <c r="T13" s="79"/>
      <c r="U13" s="79"/>
      <c r="V13" s="79"/>
      <c r="W13" s="79"/>
      <c r="X13" s="79"/>
      <c r="Y13" s="79"/>
      <c r="Z13" s="79"/>
      <c r="AA13" s="79"/>
      <c r="AB13" s="79"/>
      <c r="AC13" s="79"/>
      <c r="AD13" s="79"/>
      <c r="AE13" s="79"/>
      <c r="AF13" s="79"/>
      <c r="AG13" s="79"/>
      <c r="AH13" s="79"/>
      <c r="AI13" s="79"/>
      <c r="AJ13" s="79"/>
      <c r="AK13" s="79"/>
      <c r="AL13" s="79"/>
      <c r="AM13" s="79"/>
      <c r="AN13" s="79"/>
      <c r="AO13" s="79"/>
      <c r="AP13" s="79"/>
      <c r="AQ13" s="79"/>
      <c r="AR13" s="79"/>
      <c r="AS13" s="79"/>
      <c r="AT13" s="79"/>
      <c r="AU13" s="79"/>
      <c r="AV13" s="79"/>
      <c r="AW13" s="79"/>
      <c r="AX13" s="79"/>
      <c r="AY13" s="79"/>
      <c r="AZ13" s="79"/>
      <c r="BA13" s="79"/>
      <c r="BB13" s="79"/>
      <c r="BC13" s="79"/>
      <c r="BD13" s="79"/>
      <c r="BE13" s="79"/>
      <c r="BF13" s="79"/>
      <c r="BG13" s="79"/>
      <c r="BH13" s="79"/>
      <c r="BI13" s="79"/>
      <c r="BJ13" s="79"/>
      <c r="BK13" s="79"/>
      <c r="BL13" s="79"/>
      <c r="BM13" s="79"/>
      <c r="BN13" s="79"/>
      <c r="BO13" s="79"/>
      <c r="BP13" s="79"/>
      <c r="BQ13" s="79"/>
      <c r="BR13" s="79"/>
      <c r="BS13" s="79"/>
      <c r="BT13" s="79"/>
      <c r="BU13" s="79"/>
      <c r="BV13" s="79"/>
      <c r="BW13" s="79"/>
      <c r="BX13" s="79"/>
      <c r="BY13" s="79"/>
      <c r="BZ13" s="79"/>
      <c r="CA13" s="79"/>
      <c r="CB13" s="79"/>
      <c r="CC13" s="79"/>
      <c r="CD13" s="79"/>
      <c r="CE13" s="79"/>
      <c r="CF13" s="79"/>
      <c r="CG13" s="79"/>
      <c r="CH13" s="79"/>
      <c r="CI13" s="79"/>
      <c r="CJ13" s="79"/>
      <c r="CK13" s="79"/>
      <c r="CL13" s="79"/>
      <c r="CM13" s="79"/>
      <c r="CN13" s="79"/>
      <c r="CO13" s="79"/>
      <c r="CP13" s="79"/>
      <c r="CQ13" s="79"/>
      <c r="CR13" s="79"/>
      <c r="CS13" s="79"/>
      <c r="CT13" s="79"/>
      <c r="CU13" s="79"/>
      <c r="CV13" s="79"/>
      <c r="CW13" s="79"/>
      <c r="CX13" s="79"/>
      <c r="CY13" s="79"/>
      <c r="CZ13" s="79"/>
      <c r="DA13" s="79"/>
      <c r="DB13" s="79"/>
      <c r="DC13" s="79"/>
      <c r="DD13" s="79"/>
      <c r="DE13" s="79"/>
      <c r="DF13" s="79"/>
      <c r="DG13" s="79"/>
      <c r="DH13" s="79"/>
      <c r="DI13" s="79"/>
      <c r="DJ13" s="79"/>
      <c r="DK13" s="79"/>
      <c r="DL13" s="79"/>
      <c r="DM13" s="79"/>
      <c r="DN13" s="79"/>
      <c r="DO13" s="79"/>
      <c r="DP13" s="79"/>
      <c r="DQ13" s="79"/>
      <c r="DR13" s="79"/>
      <c r="DS13" s="79"/>
      <c r="DT13" s="79"/>
      <c r="DU13" s="79"/>
      <c r="DV13" s="79"/>
      <c r="DW13" s="79"/>
      <c r="DX13" s="79"/>
      <c r="DY13" s="79"/>
      <c r="DZ13" s="79"/>
      <c r="EA13" s="79"/>
      <c r="EB13" s="79"/>
      <c r="EC13" s="79"/>
      <c r="ED13" s="79"/>
      <c r="EE13" s="79"/>
      <c r="EF13" s="79"/>
      <c r="EG13" s="79"/>
      <c r="EH13" s="79"/>
      <c r="EI13" s="79"/>
      <c r="EJ13" s="79"/>
      <c r="EK13" s="79"/>
      <c r="EL13" s="79"/>
      <c r="EM13" s="79"/>
      <c r="EN13" s="79"/>
      <c r="EO13" s="79"/>
      <c r="EP13" s="79"/>
      <c r="EQ13" s="79"/>
      <c r="ER13" s="79"/>
      <c r="ES13" s="79"/>
      <c r="ET13" s="79"/>
      <c r="EU13" s="79"/>
      <c r="EV13" s="79"/>
      <c r="EW13" s="79"/>
      <c r="EX13" s="79"/>
      <c r="EY13" s="79"/>
      <c r="EZ13" s="79"/>
      <c r="FA13" s="79"/>
      <c r="FB13" s="79"/>
      <c r="FC13" s="79"/>
      <c r="FD13" s="79"/>
      <c r="FE13" s="79"/>
      <c r="FF13" s="79"/>
      <c r="FG13" s="79"/>
      <c r="FH13" s="79"/>
      <c r="FI13" s="79"/>
      <c r="FJ13" s="79"/>
      <c r="FK13" s="79"/>
      <c r="FL13" s="79"/>
      <c r="FM13" s="79"/>
      <c r="FN13" s="79"/>
      <c r="FO13" s="79"/>
      <c r="FP13" s="79"/>
      <c r="FQ13" s="79"/>
      <c r="FR13" s="79"/>
      <c r="FS13" s="79"/>
      <c r="FT13" s="79"/>
      <c r="FU13" s="79"/>
      <c r="FV13" s="79"/>
      <c r="FW13" s="79"/>
      <c r="FX13" s="79"/>
      <c r="FY13" s="79"/>
      <c r="FZ13" s="79"/>
      <c r="GA13" s="79"/>
      <c r="GB13" s="79"/>
      <c r="GC13" s="79"/>
      <c r="GD13" s="79"/>
      <c r="GE13" s="79"/>
      <c r="GF13" s="79"/>
      <c r="GG13" s="79"/>
      <c r="GH13" s="79"/>
      <c r="GI13" s="79"/>
      <c r="GJ13" s="79"/>
      <c r="GK13" s="79"/>
      <c r="GL13" s="79"/>
      <c r="GM13" s="79"/>
      <c r="GN13" s="79"/>
      <c r="GO13" s="79"/>
      <c r="GP13" s="79"/>
      <c r="GQ13" s="79"/>
      <c r="GR13" s="79"/>
      <c r="GS13" s="79"/>
      <c r="GT13" s="79"/>
      <c r="GU13" s="79"/>
      <c r="GV13" s="79"/>
      <c r="GW13" s="79"/>
      <c r="GX13" s="79"/>
      <c r="GY13" s="79"/>
      <c r="GZ13" s="79"/>
      <c r="HA13" s="79"/>
      <c r="HB13" s="79"/>
      <c r="HC13" s="79"/>
      <c r="HD13" s="79"/>
      <c r="HE13" s="79"/>
      <c r="HF13" s="79"/>
      <c r="HG13" s="79"/>
      <c r="HH13" s="79"/>
      <c r="HI13" s="79"/>
      <c r="HJ13" s="79"/>
      <c r="HK13" s="79"/>
      <c r="HL13" s="79"/>
      <c r="HM13" s="79"/>
      <c r="HN13" s="79"/>
      <c r="HO13" s="79"/>
      <c r="HP13" s="79"/>
      <c r="HQ13" s="79"/>
      <c r="HR13" s="79"/>
      <c r="HS13" s="79"/>
      <c r="HT13" s="79"/>
      <c r="HU13" s="79"/>
      <c r="HV13" s="79"/>
      <c r="HW13" s="79"/>
      <c r="HX13" s="79"/>
      <c r="HY13" s="79"/>
      <c r="HZ13" s="79"/>
      <c r="IA13" s="79"/>
      <c r="IB13" s="79"/>
      <c r="IC13" s="79"/>
      <c r="ID13" s="79"/>
      <c r="IE13" s="79"/>
      <c r="IF13" s="79"/>
      <c r="IG13" s="79"/>
      <c r="IH13" s="79"/>
      <c r="II13" s="79"/>
      <c r="IJ13" s="79"/>
      <c r="IK13" s="79"/>
      <c r="IL13" s="79"/>
      <c r="IM13" s="79"/>
      <c r="IN13" s="79"/>
      <c r="IO13" s="79"/>
      <c r="IP13" s="79"/>
      <c r="IQ13" s="79"/>
      <c r="IR13" s="79"/>
      <c r="IS13" s="79"/>
    </row>
    <row r="14" spans="1:253" ht="76.5" hidden="1" x14ac:dyDescent="0.25">
      <c r="B14" s="153" t="s">
        <v>41</v>
      </c>
      <c r="C14" s="153" t="s">
        <v>42</v>
      </c>
      <c r="D14" s="153" t="s">
        <v>43</v>
      </c>
      <c r="E14" s="153" t="s">
        <v>76</v>
      </c>
      <c r="F14" s="153" t="s">
        <v>45</v>
      </c>
      <c r="G14" s="59" t="s">
        <v>57</v>
      </c>
      <c r="H14" s="59" t="s">
        <v>58</v>
      </c>
      <c r="I14" s="59" t="s">
        <v>59</v>
      </c>
      <c r="J14" s="59" t="s">
        <v>60</v>
      </c>
      <c r="K14" s="59" t="s">
        <v>61</v>
      </c>
      <c r="L14" s="59" t="s">
        <v>62</v>
      </c>
      <c r="M14" s="59" t="s">
        <v>63</v>
      </c>
      <c r="N14" s="59" t="s">
        <v>83</v>
      </c>
      <c r="O14" s="59" t="s">
        <v>84</v>
      </c>
      <c r="P14" s="153" t="s">
        <v>166</v>
      </c>
      <c r="Q14" s="153" t="s">
        <v>167</v>
      </c>
      <c r="R14" s="153" t="s">
        <v>50</v>
      </c>
    </row>
    <row r="15" spans="1:253" s="417" customFormat="1" x14ac:dyDescent="0.25">
      <c r="B15" s="390"/>
      <c r="C15" s="391"/>
      <c r="D15" s="391"/>
      <c r="E15" s="391"/>
      <c r="F15" s="392"/>
      <c r="G15" s="392"/>
      <c r="H15" s="392"/>
      <c r="I15" s="393"/>
      <c r="J15" s="392"/>
      <c r="K15" s="392"/>
      <c r="L15" s="393"/>
      <c r="M15" s="392"/>
      <c r="N15" s="391"/>
      <c r="O15" s="391"/>
      <c r="P15" s="391"/>
      <c r="Q15" s="391"/>
      <c r="R15" s="391"/>
    </row>
    <row r="16" spans="1:253" s="417" customFormat="1" x14ac:dyDescent="0.25">
      <c r="B16" s="394"/>
      <c r="C16" s="383"/>
      <c r="D16" s="383"/>
      <c r="E16" s="383"/>
      <c r="F16" s="383"/>
      <c r="G16" s="382"/>
      <c r="H16" s="386"/>
      <c r="I16" s="382"/>
      <c r="J16" s="382"/>
      <c r="K16" s="383"/>
      <c r="L16" s="395"/>
      <c r="M16" s="396"/>
      <c r="N16" s="382"/>
      <c r="O16" s="382"/>
      <c r="P16" s="383"/>
      <c r="Q16" s="383"/>
      <c r="R16" s="397"/>
    </row>
    <row r="17" spans="2:18" s="417" customFormat="1" x14ac:dyDescent="0.25">
      <c r="B17" s="394"/>
      <c r="C17" s="383"/>
      <c r="D17" s="383"/>
      <c r="E17" s="383"/>
      <c r="F17" s="383"/>
      <c r="G17" s="382"/>
      <c r="H17" s="386"/>
      <c r="I17" s="382"/>
      <c r="J17" s="382"/>
      <c r="K17" s="383"/>
      <c r="L17" s="395"/>
      <c r="M17" s="396"/>
      <c r="N17" s="382"/>
      <c r="O17" s="382"/>
      <c r="P17" s="383"/>
      <c r="Q17" s="383"/>
      <c r="R17" s="397"/>
    </row>
    <row r="18" spans="2:18" s="417" customFormat="1" x14ac:dyDescent="0.25">
      <c r="B18" s="398"/>
      <c r="C18" s="383"/>
      <c r="D18" s="383"/>
      <c r="E18" s="383"/>
      <c r="F18" s="383"/>
      <c r="G18" s="382"/>
      <c r="H18" s="386"/>
      <c r="I18" s="382"/>
      <c r="J18" s="382"/>
      <c r="K18" s="383"/>
      <c r="L18" s="395"/>
      <c r="M18" s="396"/>
      <c r="N18" s="382"/>
      <c r="O18" s="382"/>
      <c r="P18" s="399"/>
      <c r="Q18" s="383"/>
      <c r="R18" s="397"/>
    </row>
    <row r="19" spans="2:18" x14ac:dyDescent="0.25">
      <c r="B19" s="113" t="s">
        <v>70</v>
      </c>
      <c r="C19" s="471">
        <f>COUNTA(Tabla5[R.F.C.])</f>
        <v>0</v>
      </c>
      <c r="D19" s="29"/>
      <c r="E19" s="29"/>
      <c r="F19" s="29"/>
      <c r="G19" s="29"/>
      <c r="H19" s="29"/>
      <c r="I19" s="30"/>
      <c r="J19" s="29"/>
      <c r="K19" s="29" t="s">
        <v>71</v>
      </c>
      <c r="L19" s="30"/>
      <c r="M19" s="471">
        <f>COUNTA(Tabla5[Número de Plaza])</f>
        <v>0</v>
      </c>
      <c r="N19" s="523" t="s">
        <v>5</v>
      </c>
      <c r="O19" s="523"/>
      <c r="P19" s="480">
        <f>SUM(Tabla5[Percepciones pagadas con Presupuesto Federal en el  Periodo reportado*])</f>
        <v>0</v>
      </c>
      <c r="R19" s="158"/>
    </row>
    <row r="20" spans="2:18" x14ac:dyDescent="0.25">
      <c r="B20" s="33"/>
      <c r="C20" s="34"/>
      <c r="D20" s="34"/>
      <c r="E20" s="34"/>
      <c r="F20" s="34"/>
      <c r="G20" s="34"/>
      <c r="H20" s="34"/>
      <c r="I20" s="34"/>
      <c r="J20" s="34"/>
      <c r="K20" s="35"/>
      <c r="L20" s="36"/>
      <c r="M20" s="36"/>
      <c r="N20" s="36"/>
      <c r="O20" s="36"/>
      <c r="P20" s="36"/>
      <c r="Q20" s="36"/>
      <c r="R20" s="159"/>
    </row>
    <row r="21" spans="2:18" x14ac:dyDescent="0.25">
      <c r="B21" s="33"/>
      <c r="C21" s="34"/>
      <c r="D21" s="34"/>
      <c r="E21" s="34"/>
      <c r="F21" s="34"/>
      <c r="G21" s="34"/>
      <c r="H21" s="34"/>
      <c r="I21" s="34"/>
      <c r="J21" s="34"/>
      <c r="K21" s="35"/>
      <c r="L21" s="36"/>
      <c r="M21" s="36"/>
      <c r="N21" s="523" t="s">
        <v>6</v>
      </c>
      <c r="O21" s="523"/>
      <c r="P21" s="523"/>
      <c r="Q21" s="481">
        <f>SUM(Tabla5[Percepciones pagadas con Presupuesto de otra Fuente en el  Periodo reportado*])</f>
        <v>0</v>
      </c>
      <c r="R21" s="159"/>
    </row>
    <row r="22" spans="2:18" x14ac:dyDescent="0.25">
      <c r="B22" s="38"/>
      <c r="C22" s="39"/>
      <c r="D22" s="39"/>
      <c r="E22" s="39"/>
      <c r="F22" s="39"/>
      <c r="G22" s="39"/>
      <c r="H22" s="39"/>
      <c r="I22" s="39"/>
      <c r="J22" s="39"/>
      <c r="K22" s="39"/>
      <c r="L22" s="39"/>
      <c r="M22" s="39"/>
      <c r="N22" s="39"/>
      <c r="O22" s="39"/>
      <c r="P22" s="39"/>
      <c r="Q22" s="39"/>
      <c r="R22" s="160"/>
    </row>
    <row r="23" spans="2:18" x14ac:dyDescent="0.25">
      <c r="B23" s="42" t="s">
        <v>103</v>
      </c>
      <c r="C23" s="49"/>
      <c r="D23" s="49"/>
      <c r="E23" s="49"/>
      <c r="F23" s="36"/>
      <c r="G23" s="36"/>
      <c r="H23" s="36"/>
      <c r="I23" s="36"/>
      <c r="J23" s="36"/>
      <c r="K23" s="36"/>
      <c r="L23" s="36"/>
      <c r="M23" s="36"/>
      <c r="N23" s="36"/>
      <c r="O23" s="36"/>
      <c r="P23" s="36"/>
      <c r="Q23" s="36"/>
      <c r="R23" s="161"/>
    </row>
    <row r="24" spans="2:18" x14ac:dyDescent="0.25">
      <c r="B24" s="42" t="s">
        <v>155</v>
      </c>
      <c r="C24" s="44"/>
      <c r="D24" s="44"/>
      <c r="E24" s="145"/>
      <c r="F24" s="44"/>
      <c r="G24" s="44"/>
      <c r="H24" s="44"/>
      <c r="I24" s="44"/>
      <c r="J24" s="44"/>
      <c r="K24" s="44"/>
      <c r="L24" s="44"/>
      <c r="M24" s="44"/>
      <c r="N24" s="44"/>
      <c r="O24" s="44"/>
      <c r="P24" s="44"/>
      <c r="Q24" s="44"/>
      <c r="R24" s="44"/>
    </row>
    <row r="25" spans="2:18" x14ac:dyDescent="0.25"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44"/>
      <c r="P25" s="44"/>
      <c r="Q25" s="44"/>
      <c r="R25" s="44"/>
    </row>
    <row r="26" spans="2:18" x14ac:dyDescent="0.25">
      <c r="B26" s="303"/>
      <c r="C26" s="304"/>
      <c r="D26" s="305"/>
    </row>
    <row r="27" spans="2:18" x14ac:dyDescent="0.25">
      <c r="B27" s="503" t="str">
        <f>'II D) 4'!B31:D31</f>
        <v>Héctor Alejandro González López</v>
      </c>
      <c r="C27" s="504"/>
      <c r="D27" s="505"/>
    </row>
    <row r="28" spans="2:18" x14ac:dyDescent="0.25">
      <c r="B28" s="506" t="s">
        <v>37</v>
      </c>
      <c r="C28" s="507"/>
      <c r="D28" s="508"/>
    </row>
    <row r="29" spans="2:18" x14ac:dyDescent="0.25">
      <c r="B29" s="295"/>
      <c r="C29" s="296"/>
      <c r="D29" s="297"/>
    </row>
    <row r="30" spans="2:18" x14ac:dyDescent="0.25">
      <c r="B30" s="503" t="str">
        <f>'II D) 4'!B34:D34</f>
        <v>Unidad de Enlace PEF / CONAC</v>
      </c>
      <c r="C30" s="504"/>
      <c r="D30" s="505"/>
    </row>
    <row r="31" spans="2:18" x14ac:dyDescent="0.25">
      <c r="B31" s="506" t="s">
        <v>38</v>
      </c>
      <c r="C31" s="507"/>
      <c r="D31" s="508"/>
    </row>
    <row r="32" spans="2:18" x14ac:dyDescent="0.25">
      <c r="B32" s="295"/>
      <c r="C32" s="296"/>
      <c r="D32" s="297"/>
    </row>
    <row r="33" spans="2:4" x14ac:dyDescent="0.25">
      <c r="B33" s="503"/>
      <c r="C33" s="504"/>
      <c r="D33" s="505"/>
    </row>
    <row r="34" spans="2:4" x14ac:dyDescent="0.25">
      <c r="B34" s="506" t="s">
        <v>39</v>
      </c>
      <c r="C34" s="507"/>
      <c r="D34" s="508"/>
    </row>
    <row r="35" spans="2:4" x14ac:dyDescent="0.25">
      <c r="B35" s="295"/>
      <c r="C35" s="296"/>
      <c r="D35" s="297"/>
    </row>
    <row r="36" spans="2:4" x14ac:dyDescent="0.25">
      <c r="B36" s="509" t="str">
        <f>'II D) 4'!B40:D40</f>
        <v>Guadalupe, Zac. 7/oct/2021</v>
      </c>
      <c r="C36" s="524"/>
      <c r="D36" s="525"/>
    </row>
    <row r="37" spans="2:4" x14ac:dyDescent="0.25">
      <c r="B37" s="506" t="s">
        <v>353</v>
      </c>
      <c r="C37" s="507"/>
      <c r="D37" s="508"/>
    </row>
    <row r="38" spans="2:4" x14ac:dyDescent="0.25">
      <c r="B38" s="298"/>
      <c r="C38" s="299"/>
      <c r="D38" s="300"/>
    </row>
  </sheetData>
  <sheetProtection algorithmName="SHA-512" hashValue="HYieXgJpEi49nzbQhulKO/Z/y0ueGxp0wiEhJqWirqcL18/VsDYnzI9RCknJS+5ZZfR/lpzn8EnI7Mgju2QOEA==" saltValue="iQUb9RFLHf8GNrq93fghyA==" spinCount="100000" sheet="1" insertRows="0" deleteRows="0" autoFilter="0"/>
  <mergeCells count="23">
    <mergeCell ref="B36:D36"/>
    <mergeCell ref="B37:D37"/>
    <mergeCell ref="B27:D27"/>
    <mergeCell ref="B28:D28"/>
    <mergeCell ref="B30:D30"/>
    <mergeCell ref="B31:D31"/>
    <mergeCell ref="B33:D33"/>
    <mergeCell ref="N21:P21"/>
    <mergeCell ref="R12:R13"/>
    <mergeCell ref="N19:O19"/>
    <mergeCell ref="O9:Q9"/>
    <mergeCell ref="B34:D34"/>
    <mergeCell ref="O8:Q8"/>
    <mergeCell ref="B9:L9"/>
    <mergeCell ref="B12:B13"/>
    <mergeCell ref="C12:C13"/>
    <mergeCell ref="D12:D13"/>
    <mergeCell ref="E12:E13"/>
    <mergeCell ref="F12:F13"/>
    <mergeCell ref="G12:M12"/>
    <mergeCell ref="N12:O12"/>
    <mergeCell ref="P12:P13"/>
    <mergeCell ref="Q12:Q13"/>
  </mergeCells>
  <dataValidations count="1">
    <dataValidation allowBlank="1" showInputMessage="1" showErrorMessage="1" sqref="B9:L9" xr:uid="{00000000-0002-0000-0800-000000000000}"/>
  </dataValidations>
  <printOptions horizontalCentered="1"/>
  <pageMargins left="1.0236220472440944" right="0.62992125984251968" top="0.74803149606299213" bottom="0.74803149606299213" header="0.31496062992125984" footer="0.31496062992125984"/>
  <pageSetup paperSize="5" scale="55" orientation="landscape" r:id="rId1"/>
  <headerFooter>
    <oddFooter xml:space="preserve">&amp;L
</oddFooter>
  </headerFooter>
  <drawing r:id="rId2"/>
  <legacyDrawingHF r:id="rId3"/>
  <tableParts count="1">
    <tablePart r:id="rId4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19</vt:i4>
      </vt:variant>
      <vt:variant>
        <vt:lpstr>Rangos con nombre</vt:lpstr>
      </vt:variant>
      <vt:variant>
        <vt:i4>21</vt:i4>
      </vt:variant>
    </vt:vector>
  </HeadingPairs>
  <TitlesOfParts>
    <vt:vector size="40" baseType="lpstr">
      <vt:lpstr>Caratula Resumen</vt:lpstr>
      <vt:lpstr>A Y  II D3</vt:lpstr>
      <vt:lpstr>A Y II D4</vt:lpstr>
      <vt:lpstr>B)</vt:lpstr>
      <vt:lpstr>II B) Y 1</vt:lpstr>
      <vt:lpstr>II C y 1_</vt:lpstr>
      <vt:lpstr>II D) 2</vt:lpstr>
      <vt:lpstr>II D) 4</vt:lpstr>
      <vt:lpstr>II D) 4 A</vt:lpstr>
      <vt:lpstr>II D) 6</vt:lpstr>
      <vt:lpstr>II D) 7 1</vt:lpstr>
      <vt:lpstr>II D) 7 2 </vt:lpstr>
      <vt:lpstr>II D) 7 3</vt:lpstr>
      <vt:lpstr>E)</vt:lpstr>
      <vt:lpstr>F) 1</vt:lpstr>
      <vt:lpstr>F) 2</vt:lpstr>
      <vt:lpstr>G)</vt:lpstr>
      <vt:lpstr>H</vt:lpstr>
      <vt:lpstr>Listas</vt:lpstr>
      <vt:lpstr>'A Y  II D3'!Área_de_impresión</vt:lpstr>
      <vt:lpstr>'A Y II D4'!Área_de_impresión</vt:lpstr>
      <vt:lpstr>'B)'!Área_de_impresión</vt:lpstr>
      <vt:lpstr>'E)'!Área_de_impresión</vt:lpstr>
      <vt:lpstr>'F) 1'!Área_de_impresión</vt:lpstr>
      <vt:lpstr>'F) 2'!Área_de_impresión</vt:lpstr>
      <vt:lpstr>'G)'!Área_de_impresión</vt:lpstr>
      <vt:lpstr>H!Área_de_impresión</vt:lpstr>
      <vt:lpstr>'II B) Y 1'!Área_de_impresión</vt:lpstr>
      <vt:lpstr>'II C y 1_'!Área_de_impresión</vt:lpstr>
      <vt:lpstr>'II D) 2'!Área_de_impresión</vt:lpstr>
      <vt:lpstr>'II D) 4'!Área_de_impresión</vt:lpstr>
      <vt:lpstr>'II D) 6'!Área_de_impresión</vt:lpstr>
      <vt:lpstr>'II D) 7 1'!Área_de_impresión</vt:lpstr>
      <vt:lpstr>'II D) 7 2 '!Área_de_impresión</vt:lpstr>
      <vt:lpstr>'II D) 7 3'!Área_de_impresión</vt:lpstr>
      <vt:lpstr>Elige_el_Periodo…</vt:lpstr>
      <vt:lpstr>'II C y 1_'!OLE_LINK1</vt:lpstr>
      <vt:lpstr>'II B) Y 1'!Títulos_a_imprimir</vt:lpstr>
      <vt:lpstr>'II C y 1_'!Títulos_a_imprimir</vt:lpstr>
      <vt:lpstr>'II D) 7 3'!Títulos_a_imprimir</vt:lpstr>
    </vt:vector>
  </TitlesOfParts>
  <Company>Microsoft Corporation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JESUS LEON BAUTISTA</dc:creator>
  <cp:lastModifiedBy>Alex2810mx</cp:lastModifiedBy>
  <cp:lastPrinted>2021-10-07T16:35:22Z</cp:lastPrinted>
  <dcterms:created xsi:type="dcterms:W3CDTF">2016-05-27T20:23:57Z</dcterms:created>
  <dcterms:modified xsi:type="dcterms:W3CDTF">2021-10-07T16:41:10Z</dcterms:modified>
</cp:coreProperties>
</file>