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bcastañeda\Documents\ARMONIZACION\ARCHIVOS\TITULO V\4to Trimestre\Aportaciones Federales en Materia de Educación\"/>
    </mc:Choice>
  </mc:AlternateContent>
  <xr:revisionPtr revIDLastSave="0" documentId="8_{5966FAD8-9D62-4C8E-A3A8-F04D40C6D4CA}" xr6:coauthVersionLast="45" xr6:coauthVersionMax="45" xr10:uidLastSave="{00000000-0000-0000-0000-000000000000}"/>
  <bookViews>
    <workbookView xWindow="-120" yWindow="-120" windowWidth="24240" windowHeight="13140" tabRatio="825" firstSheet="2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D3'!$A$1:$Y$38</definedName>
    <definedName name="_xlnm.Print_Area" localSheetId="2">'A Y II D4'!$A$1:$U$40</definedName>
    <definedName name="_xlnm.Print_Area" localSheetId="3">'B)'!$A$1:$S$49</definedName>
    <definedName name="_xlnm.Print_Area" localSheetId="13">'E)'!$A$1:$P$39</definedName>
    <definedName name="_xlnm.Print_Area" localSheetId="14">'F) 1'!$A$1:$S$41</definedName>
    <definedName name="_xlnm.Print_Area" localSheetId="15">'F) 2'!$A$1:$T$38</definedName>
    <definedName name="_xlnm.Print_Area" localSheetId="16">'G)'!$A$1:$T$41</definedName>
    <definedName name="_xlnm.Print_Area" localSheetId="17">H!$A$1:$H$34</definedName>
    <definedName name="_xlnm.Print_Area" localSheetId="4">'II B) Y 1'!$A$1:$Y$201</definedName>
    <definedName name="_xlnm.Print_Area" localSheetId="5">'II C y 1_'!$B$1:$V$207</definedName>
    <definedName name="_xlnm.Print_Area" localSheetId="6">'II D) 2'!$A$1:$S$36</definedName>
    <definedName name="_xlnm.Print_Area" localSheetId="7">'II D) 4'!$A$1:$Q$43</definedName>
    <definedName name="_xlnm.Print_Area" localSheetId="9">'II D) 6'!$A$1:$P$43</definedName>
    <definedName name="_xlnm.Print_Area" localSheetId="10">'II D) 7 1'!$A$1:$S$57</definedName>
    <definedName name="_xlnm.Print_Area" localSheetId="11">'II D) 7 2 '!$A$1:$R$58</definedName>
    <definedName name="_xlnm.Print_Area" localSheetId="12">'II D) 7 3'!$A$1:$P$62</definedName>
    <definedName name="Elige_el_Periodo…">Listas!$B$11:$B$15</definedName>
    <definedName name="OLE_LINK1" localSheetId="5">'II C y 1_'!$G$194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91029"/>
</workbook>
</file>

<file path=xl/calcChain.xml><?xml version="1.0" encoding="utf-8"?>
<calcChain xmlns="http://schemas.openxmlformats.org/spreadsheetml/2006/main">
  <c r="Q8" i="17" l="1"/>
  <c r="S9" i="18" s="1"/>
  <c r="I40" i="1"/>
  <c r="I35" i="1"/>
  <c r="I34" i="1"/>
  <c r="I33" i="1"/>
  <c r="O40" i="12"/>
  <c r="M17" i="7"/>
  <c r="P19" i="2"/>
  <c r="Q24" i="1" s="1"/>
  <c r="Q25" i="1" s="1"/>
  <c r="P8" i="12" l="1"/>
  <c r="Q8" i="16"/>
  <c r="O9" i="10"/>
  <c r="I8" i="14"/>
  <c r="L8" i="11"/>
  <c r="H8" i="15"/>
  <c r="N8" i="9"/>
  <c r="O8" i="13"/>
  <c r="G22" i="15"/>
  <c r="U185" i="6"/>
  <c r="Q28" i="1" s="1"/>
  <c r="Q27" i="1" s="1"/>
  <c r="C22" i="18" l="1"/>
  <c r="C22" i="16"/>
  <c r="H23" i="15"/>
  <c r="D23" i="11"/>
  <c r="M19" i="10"/>
  <c r="C19" i="10"/>
  <c r="N21" i="9"/>
  <c r="C21" i="9"/>
  <c r="E185" i="6"/>
  <c r="Y184" i="21"/>
  <c r="C184" i="21"/>
  <c r="L23" i="4"/>
  <c r="C23" i="4"/>
  <c r="M19" i="3"/>
  <c r="S23" i="4"/>
  <c r="Q21" i="3"/>
  <c r="P19" i="3"/>
  <c r="I27" i="1" l="1"/>
  <c r="M27" i="1" s="1"/>
  <c r="O27" i="1" s="1"/>
  <c r="I28" i="1"/>
  <c r="M28" i="1" s="1"/>
  <c r="O28" i="1" s="1"/>
  <c r="B8" i="4"/>
  <c r="B8" i="3"/>
  <c r="B8" i="2"/>
  <c r="C21" i="15" l="1"/>
  <c r="O22" i="16"/>
  <c r="M20" i="17"/>
  <c r="C20" i="17"/>
  <c r="T24" i="18"/>
  <c r="R22" i="18"/>
  <c r="N41" i="13" l="1"/>
  <c r="M40" i="13" l="1"/>
  <c r="L39" i="13"/>
  <c r="M23" i="11"/>
  <c r="L26" i="11" s="1"/>
  <c r="Q21" i="10"/>
  <c r="P19" i="10"/>
  <c r="C18" i="7"/>
  <c r="I29" i="1" s="1"/>
  <c r="V187" i="6"/>
  <c r="S28" i="1" s="1"/>
  <c r="S27" i="1" s="1"/>
  <c r="C19" i="3"/>
  <c r="O29" i="1" l="1"/>
  <c r="M29" i="1"/>
  <c r="Q21" i="2"/>
  <c r="S24" i="1" s="1"/>
  <c r="S25" i="1" s="1"/>
  <c r="S39" i="12"/>
  <c r="M19" i="2" l="1"/>
  <c r="C19" i="2"/>
  <c r="I24" i="1" s="1"/>
  <c r="N7" i="9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P7" i="13"/>
  <c r="I7" i="14"/>
  <c r="H7" i="15"/>
  <c r="Q7" i="16"/>
  <c r="Q7" i="17"/>
  <c r="R8" i="18"/>
  <c r="F9" i="19"/>
  <c r="I25" i="1" l="1"/>
  <c r="M24" i="1"/>
  <c r="P8" i="7"/>
  <c r="U8" i="6"/>
  <c r="P8" i="4"/>
  <c r="V8" i="21" s="1"/>
  <c r="U8" i="3"/>
  <c r="M25" i="1" l="1"/>
  <c r="O24" i="1"/>
  <c r="O2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<sst xmlns="http://schemas.openxmlformats.org/spreadsheetml/2006/main" count="8846" uniqueCount="1236">
  <si>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</si>
  <si>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</si>
  <si>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</si>
  <si>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</si>
  <si>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</si>
  <si>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</si>
  <si>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</si>
  <si>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</si>
  <si>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</si>
  <si>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</si>
  <si>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</si>
  <si>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</si>
  <si>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</si>
  <si>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</si>
  <si>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</si>
  <si>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</si>
  <si>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</si>
  <si>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</si>
  <si>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</si>
  <si>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</si>
  <si>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</si>
  <si>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</si>
  <si>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</si>
  <si>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</si>
  <si>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</si>
  <si>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</si>
  <si>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</si>
  <si>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</si>
  <si>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</si>
  <si>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</si>
  <si>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</si>
  <si>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</si>
  <si>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</si>
  <si>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</si>
  <si>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</si>
  <si>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</si>
  <si>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</si>
  <si>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</si>
  <si>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</si>
  <si>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</si>
  <si>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</si>
  <si>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</si>
  <si>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</si>
  <si>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</si>
  <si>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</si>
  <si>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</si>
  <si>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</si>
  <si>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</si>
  <si>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</si>
  <si>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</si>
  <si>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</si>
  <si>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</si>
  <si>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</si>
  <si>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</si>
  <si>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</si>
  <si>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</si>
  <si>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</si>
  <si>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</si>
  <si>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</si>
  <si>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</si>
  <si>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</si>
  <si>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</si>
  <si>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</si>
  <si>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</si>
  <si>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</si>
  <si>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</si>
  <si>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</si>
  <si>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</si>
  <si>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</si>
  <si>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</si>
  <si>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</si>
  <si>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</si>
  <si>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</si>
  <si>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</si>
  <si>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</si>
  <si>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</si>
  <si>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</si>
  <si>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</si>
  <si>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</si>
  <si>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</si>
  <si>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</si>
  <si>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</si>
  <si>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</si>
  <si>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</si>
  <si>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</si>
  <si>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</si>
  <si>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</si>
  <si>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</si>
  <si>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</si>
  <si>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</si>
  <si>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</si>
  <si>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</si>
  <si>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</si>
  <si>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</si>
  <si>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</si>
  <si>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</si>
  <si>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</si>
  <si>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</si>
  <si>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</si>
  <si>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</si>
  <si>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</si>
  <si>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</si>
  <si>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</si>
  <si>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</si>
  <si>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</si>
  <si>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</si>
  <si>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</si>
  <si>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</si>
  <si>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</si>
  <si>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</si>
  <si>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</si>
  <si>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</si>
  <si>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</si>
  <si>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</si>
  <si>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</si>
  <si>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</si>
  <si>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</si>
  <si>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</si>
  <si>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</si>
  <si>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</si>
  <si>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</si>
  <si>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</si>
  <si>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</si>
  <si>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</si>
  <si>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</si>
  <si>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</si>
  <si>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</si>
  <si>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</si>
  <si>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</si>
  <si>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</si>
  <si>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</si>
  <si>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</si>
  <si>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</si>
  <si>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</si>
  <si>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</si>
  <si>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</si>
  <si>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</si>
  <si>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</si>
  <si>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</si>
  <si>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</si>
  <si>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</si>
  <si>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</si>
  <si>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</si>
  <si>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</si>
  <si>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</si>
  <si>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</si>
  <si>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</si>
  <si>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</si>
  <si>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</si>
  <si>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</si>
  <si>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</si>
  <si>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</si>
  <si>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</si>
  <si>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</si>
  <si>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</si>
  <si>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</si>
  <si>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</si>
  <si>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</si>
  <si>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</si>
  <si>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</si>
  <si>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</si>
  <si>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</si>
  <si>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</si>
  <si>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</si>
  <si>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</si>
  <si>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</si>
  <si>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</si>
  <si>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</si>
  <si>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</si>
  <si>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</si>
  <si>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</si>
  <si>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</si>
  <si>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</si>
  <si>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</si>
  <si>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</si>
  <si>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</si>
  <si>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</si>
  <si>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</si>
  <si>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</si>
  <si>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</si>
  <si>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</si>
  <si>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</si>
  <si>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</si>
  <si>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</si>
  <si>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</si>
  <si>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</si>
  <si>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</si>
  <si>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</si>
  <si>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</si>
  <si>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</si>
  <si>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</si>
  <si>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</si>
  <si>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</si>
  <si>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</si>
  <si>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</si>
  <si>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</si>
  <si>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</si>
  <si>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</si>
  <si>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</si>
  <si>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</si>
  <si>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</si>
  <si>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</si>
  <si>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</si>
  <si>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</si>
  <si>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</si>
  <si>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</si>
  <si>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</si>
  <si>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</si>
  <si>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</si>
  <si>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</si>
  <si>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</si>
  <si>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</si>
  <si>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</si>
  <si>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</si>
  <si>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</si>
  <si>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</si>
  <si>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</si>
  <si>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</si>
  <si>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</si>
  <si>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</si>
  <si>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</si>
  <si>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</si>
  <si>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</si>
  <si>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</si>
  <si>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</si>
  <si>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</si>
  <si>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</si>
  <si>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</si>
  <si>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</si>
  <si>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</si>
  <si>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</si>
  <si>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</si>
  <si>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</si>
  <si>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</si>
  <si>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</si>
  <si>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</si>
  <si>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</si>
  <si>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</si>
  <si>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</si>
  <si>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</si>
  <si>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</si>
  <si>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</si>
  <si>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</si>
  <si>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</si>
  <si>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</si>
  <si>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</si>
  <si>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</si>
  <si>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</si>
  <si>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</si>
  <si>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</si>
  <si>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</si>
  <si>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</si>
  <si>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</si>
  <si>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</si>
  <si>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</si>
  <si>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</si>
  <si>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</si>
  <si>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</si>
  <si>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</si>
  <si>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</si>
  <si>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</si>
  <si>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</si>
  <si>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</si>
  <si>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</si>
  <si>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</si>
  <si>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</si>
  <si>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</si>
  <si>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</si>
  <si>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</si>
  <si>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</si>
  <si>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</si>
  <si>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</si>
  <si>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</si>
  <si>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</si>
  <si>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</si>
  <si>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</si>
  <si>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</si>
  <si>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</si>
  <si>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</si>
  <si>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</si>
  <si>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</si>
  <si>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</si>
  <si>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</si>
  <si>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</si>
  <si>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</si>
  <si>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</si>
  <si>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</si>
  <si>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</si>
  <si>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</si>
  <si>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</si>
  <si>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</si>
  <si>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</si>
  <si>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</si>
  <si>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</si>
  <si>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</si>
  <si>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</si>
  <si>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</si>
  <si>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</si>
  <si>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</si>
  <si>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</si>
  <si>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</si>
  <si>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</si>
  <si>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</si>
  <si>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</si>
  <si>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</si>
  <si>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</si>
  <si>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</si>
  <si>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</si>
  <si>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</si>
  <si>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</si>
  <si>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</si>
  <si>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</si>
  <si>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</si>
  <si>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</si>
  <si>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</si>
  <si>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</si>
  <si>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</si>
  <si>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</si>
  <si>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</si>
  <si>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</si>
  <si>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</si>
  <si>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</si>
  <si>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</si>
  <si>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</si>
  <si>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</si>
  <si>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</si>
  <si>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</si>
  <si>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</si>
  <si>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</si>
  <si>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</si>
  <si>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</si>
  <si>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</si>
  <si>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</si>
  <si>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</si>
  <si>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</si>
  <si>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</si>
  <si>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</si>
  <si>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</si>
  <si>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</si>
  <si>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</si>
  <si>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</si>
  <si>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21/04/2021</t>
  </si>
  <si>
    <t>27/04/2021</t>
  </si>
  <si>
    <t>Total Registros</t>
  </si>
  <si>
    <t>Total Personas</t>
  </si>
  <si>
    <t>Total Plazas</t>
  </si>
  <si>
    <t xml:space="preserve"> </t>
  </si>
  <si>
    <t>Lugar y Fecha</t>
  </si>
  <si>
    <t>x</t>
  </si>
  <si>
    <t xml:space="preserve">II D) 4 </t>
  </si>
  <si>
    <t>II D) 4  A</t>
  </si>
  <si>
    <t>ZACATECAS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</si>
  <si>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</si>
  <si>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</si>
  <si>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</si>
  <si>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</si>
  <si>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</si>
  <si>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</si>
  <si>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</si>
  <si>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</si>
  <si>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</si>
  <si>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</si>
  <si>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</si>
  <si>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20200501</t>
  </si>
  <si>
    <t>20250501</t>
  </si>
  <si>
    <t>32DTP0001C</t>
  </si>
  <si>
    <t>100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</si>
  <si>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</si>
  <si>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</si>
  <si>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</si>
  <si>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</si>
  <si>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</si>
  <si>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</si>
  <si>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</si>
  <si>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</si>
  <si>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</si>
  <si>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</si>
  <si>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</si>
  <si>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20200630</t>
  </si>
  <si>
    <t>20211231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</si>
  <si>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</si>
  <si>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</si>
  <si>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</si>
  <si>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</si>
  <si>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</si>
  <si>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</si>
  <si>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</si>
  <si>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</si>
  <si>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</si>
  <si>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</si>
  <si>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</si>
  <si>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</si>
  <si>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</si>
  <si>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20190801</t>
  </si>
  <si>
    <t>20210731</t>
  </si>
  <si>
    <t>32DTP0002B</t>
  </si>
  <si>
    <t>PFZ-353-2019</t>
  </si>
  <si>
    <t>BEEA8506084E7</t>
  </si>
  <si>
    <t>BEEA850608HZSTSR03</t>
  </si>
  <si>
    <t>JOSE AURELIANO BETANCOURT ESCALANTE</t>
  </si>
  <si>
    <t>0</t>
  </si>
  <si>
    <t>1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</si>
  <si>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</si>
  <si>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</si>
  <si>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</si>
  <si>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</si>
  <si>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</si>
  <si>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</si>
  <si>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</si>
  <si>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</si>
  <si>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</si>
  <si>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</si>
  <si>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</si>
  <si>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</si>
  <si>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</si>
  <si>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</si>
  <si>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</si>
  <si>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</si>
  <si>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</si>
  <si>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</si>
  <si>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</si>
  <si>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</si>
  <si>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</si>
  <si>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</si>
  <si>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</si>
  <si>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</si>
  <si>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</si>
  <si>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</si>
  <si>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</si>
  <si>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</si>
  <si>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</si>
  <si>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</si>
  <si>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</si>
  <si>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</si>
  <si>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</si>
  <si>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</si>
  <si>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</si>
  <si>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</si>
  <si>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TEKV6005214SA</t>
  </si>
  <si>
    <t>TEKV600521HCLNRL08</t>
  </si>
  <si>
    <t>VALENTIN TENIENTE KERCKOFF</t>
  </si>
  <si>
    <t>UIRF630809FQ4</t>
  </si>
  <si>
    <t>UIRF630809HZSRJR09</t>
  </si>
  <si>
    <t>FRANCISCO JAVIER URIBE ROJAS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</si>
  <si>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</si>
  <si>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</si>
  <si>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</si>
  <si>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</si>
  <si>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</si>
  <si>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</si>
  <si>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</si>
  <si>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</si>
  <si>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</si>
  <si>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</si>
  <si>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</si>
  <si>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</si>
  <si>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</si>
  <si>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</si>
  <si>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</si>
  <si>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</si>
  <si>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</si>
  <si>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</si>
  <si>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</si>
  <si>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</si>
  <si>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</si>
  <si>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</si>
  <si>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</si>
  <si>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</si>
  <si>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NUBA750318BR5</t>
  </si>
  <si>
    <t>NUBA750318HZSXRN02</t>
  </si>
  <si>
    <t>JOSE ANTONIO NUÑEZ BARRIENTOS</t>
  </si>
  <si>
    <t>ROGG760703AX2</t>
  </si>
  <si>
    <t>ROGG760703MZSDRD07</t>
  </si>
  <si>
    <t>MA. GUADALUPE RODRIGUEZ GUERRERO</t>
  </si>
  <si>
    <t>ROGC780619J35</t>
  </si>
  <si>
    <t>ROGC780619MZSMNN11</t>
  </si>
  <si>
    <t>MA.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</si>
  <si>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</si>
  <si>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</si>
  <si>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</si>
  <si>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</si>
  <si>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</si>
  <si>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</si>
  <si>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</si>
  <si>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</si>
  <si>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</si>
  <si>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</si>
  <si>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</si>
  <si>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</si>
  <si>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</si>
  <si>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</si>
  <si>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</si>
  <si>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</si>
  <si>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</si>
  <si>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</si>
  <si>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</si>
  <si>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</si>
  <si>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</si>
  <si>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</si>
  <si>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</si>
  <si>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</si>
  <si>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</si>
  <si>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</si>
  <si>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</si>
  <si>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</si>
  <si>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</si>
  <si>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</si>
  <si>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</si>
  <si>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</si>
  <si>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</si>
  <si>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DESJ571208DG9</t>
  </si>
  <si>
    <t>DESJ571208HASLTS00</t>
  </si>
  <si>
    <t>J. JESUS DELGADO SOTO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</si>
  <si>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</si>
  <si>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</si>
  <si>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</si>
  <si>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</si>
  <si>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</si>
  <si>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</si>
  <si>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</si>
  <si>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</si>
  <si>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</si>
  <si>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</si>
  <si>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</si>
  <si>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</si>
  <si>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</si>
  <si>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</si>
  <si>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</si>
  <si>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</si>
  <si>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</si>
  <si>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</si>
  <si>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</si>
  <si>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</si>
  <si>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</si>
  <si>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</si>
  <si>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</si>
  <si>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</si>
  <si>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</si>
  <si>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</si>
  <si>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</si>
  <si>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</si>
  <si>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</si>
  <si>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</si>
  <si>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</si>
  <si>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</si>
  <si>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</si>
  <si>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</si>
  <si>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</si>
  <si>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</si>
  <si>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</si>
  <si>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</si>
  <si>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</si>
  <si>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</si>
  <si>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</si>
  <si>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</si>
  <si>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</si>
  <si>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</si>
  <si>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</si>
  <si>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</si>
  <si>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</si>
  <si>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</si>
  <si>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</si>
  <si>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</si>
  <si>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</si>
  <si>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</si>
  <si>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</si>
  <si>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</si>
  <si>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</si>
  <si>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</si>
  <si>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</si>
  <si>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</si>
  <si>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</si>
  <si>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</si>
  <si>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</si>
  <si>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</si>
  <si>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</si>
  <si>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</si>
  <si>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</si>
  <si>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</si>
  <si>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</si>
  <si>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</si>
  <si>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</si>
  <si>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</si>
  <si>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</si>
  <si>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</si>
  <si>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</si>
  <si>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</si>
  <si>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</si>
  <si>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</si>
  <si>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EOGC660503MZSSLR16</t>
  </si>
  <si>
    <t>MA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</si>
  <si>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</si>
  <si>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</si>
  <si>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</si>
  <si>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</si>
  <si>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</si>
  <si>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</si>
  <si>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</si>
  <si>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</si>
  <si>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</si>
  <si>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</si>
  <si>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</si>
  <si>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</si>
  <si>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</si>
  <si>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</si>
  <si>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</si>
  <si>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</si>
  <si>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</si>
  <si>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</si>
  <si>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</si>
  <si>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</si>
  <si>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</si>
  <si>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</si>
  <si>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</si>
  <si>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</si>
  <si>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</si>
  <si>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</si>
  <si>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</si>
  <si>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</si>
  <si>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</si>
  <si>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</si>
  <si>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</si>
  <si>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</si>
  <si>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</si>
  <si>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</si>
  <si>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</si>
  <si>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</si>
  <si>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</si>
  <si>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</si>
  <si>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</si>
  <si>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</si>
  <si>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</si>
  <si>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</si>
  <si>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OORG690811CQ9</t>
  </si>
  <si>
    <t>OORG690811MZSCMD18</t>
  </si>
  <si>
    <t>MA GUADALUPE OCHOA ROMAN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</si>
  <si>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</si>
  <si>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</si>
  <si>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</si>
  <si>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</si>
  <si>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</si>
  <si>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</si>
  <si>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</si>
  <si>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</si>
  <si>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</si>
  <si>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</si>
  <si>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</si>
  <si>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</si>
  <si>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</si>
  <si>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</si>
  <si>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</si>
  <si>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AIGC790623J18</t>
  </si>
  <si>
    <t>AIGC790623MZSLNN02</t>
  </si>
  <si>
    <t>MA. CONCEPCION ALVIZO GONZALEZ</t>
  </si>
  <si>
    <t>32DPT0003A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</si>
  <si>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</si>
  <si>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</si>
  <si>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</si>
  <si>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</si>
  <si>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</si>
  <si>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</si>
  <si>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GAVE8703227G8</t>
  </si>
  <si>
    <t>GAVE870322HZSLLD06</t>
  </si>
  <si>
    <t>EDGAR GALICIA VALLE</t>
  </si>
  <si>
    <t>JUJY8301089H2</t>
  </si>
  <si>
    <t>JUJY830108MZSRRR00</t>
  </si>
  <si>
    <t>YURILIA JUAREZ JUAREZ</t>
  </si>
  <si>
    <t>LOLF791015729</t>
  </si>
  <si>
    <t>LOLF791015HNLPPL04</t>
  </si>
  <si>
    <t>JOSE FELIPE LOPEZ LOPEZ</t>
  </si>
  <si>
    <t>SACF690711US4</t>
  </si>
  <si>
    <t>SACF690711HZSLRL02</t>
  </si>
  <si>
    <t>FELIPE DE JESUS SALAS CORONADO</t>
  </si>
  <si>
    <t>COSL781210U46</t>
  </si>
  <si>
    <t>COSL781210HMNVGS13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</si>
  <si>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</si>
  <si>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</si>
  <si>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</si>
  <si>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</si>
  <si>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</si>
  <si>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</si>
  <si>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</si>
  <si>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HEAB7803135H5</t>
  </si>
  <si>
    <t>HEAB780313MZSRST01</t>
  </si>
  <si>
    <t>BEATRIZ ALEJANDRA HERRERA ASCACIO</t>
  </si>
  <si>
    <t>RORO8602243X6</t>
  </si>
  <si>
    <t>RORO860224HZSSLL06</t>
  </si>
  <si>
    <t>OLLIN TLAOLI ROSALES DEL REAL</t>
  </si>
  <si>
    <t>RORV771218V42</t>
  </si>
  <si>
    <t>RORV771218HNLDYC04</t>
  </si>
  <si>
    <t>VICTOR MANUEL RODRIGUEZ REYNA</t>
  </si>
  <si>
    <t>CAMM720722SS1</t>
  </si>
  <si>
    <t>CAMM720722HDGMRG00</t>
  </si>
  <si>
    <t>MAGDALENO CAMACHO MARTINEZ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</si>
  <si>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</si>
  <si>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</si>
  <si>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</si>
  <si>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</si>
  <si>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</si>
  <si>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</si>
  <si>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MARS820323F78</t>
  </si>
  <si>
    <t>MARS820323MZSRBN24</t>
  </si>
  <si>
    <t>SANDRA JANET MARTINEZ ROBLES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</si>
  <si>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</si>
  <si>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</si>
  <si>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</si>
  <si>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</si>
  <si>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</si>
  <si>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</si>
  <si>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</si>
  <si>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MORG890619HZSNMR02</t>
  </si>
  <si>
    <t>GERARDO MONTOYA RAMIREZ</t>
  </si>
  <si>
    <t>RARB560924H66</t>
  </si>
  <si>
    <t>RARB560924MDGMMS02</t>
  </si>
  <si>
    <t>BASILIA RAMÍREZ RAMÍREZ</t>
  </si>
  <si>
    <t>MACM820803CI1</t>
  </si>
  <si>
    <t>MACM820803HZSRRR01</t>
  </si>
  <si>
    <t>MARCO LIBORIO MARTINEZ CARDONA</t>
  </si>
  <si>
    <t>GOLH710320MX2</t>
  </si>
  <si>
    <t>GOLH710320HDFNPC00</t>
  </si>
  <si>
    <t>HÉCTOR ALEJANDRO GONZÁLEZ LÓPEZ</t>
  </si>
  <si>
    <t>RAQO880520429</t>
  </si>
  <si>
    <t>RAQO880520HCLNNS08</t>
  </si>
  <si>
    <t>OSVALDO RANGEL QUIÑONES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</si>
  <si>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</si>
  <si>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</si>
  <si>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</si>
  <si>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</si>
  <si>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</si>
  <si>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</si>
  <si>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</si>
  <si>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</si>
  <si>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JOSUÉ DURÓN MEDINA</t>
  </si>
  <si>
    <t>RACM650522NC7</t>
  </si>
  <si>
    <t>RACM650522HZSMRR04</t>
  </si>
  <si>
    <t>MARTIN RAMIREZ CORDERO</t>
  </si>
  <si>
    <t>FIGO820510RL3</t>
  </si>
  <si>
    <t>FIGO820510HZSRRM00</t>
  </si>
  <si>
    <t>OMAR JOSÉ GILBERTO FRIAS GARCÍA</t>
  </si>
  <si>
    <t>CASF860402KZ5</t>
  </si>
  <si>
    <t>CASF860402HZSHRL01</t>
  </si>
  <si>
    <t>FELIPE DE JESUS CHAVEZ SERRANO</t>
  </si>
  <si>
    <t>DABL631226CU9</t>
  </si>
  <si>
    <t>DABL631226MZSVLR04</t>
  </si>
  <si>
    <t>LAURA ELENA DÁVALOS BELTRÁN</t>
  </si>
  <si>
    <t>CIFR891207VB7</t>
  </si>
  <si>
    <t>CIFR891207HZSHLL08</t>
  </si>
  <si>
    <t>RAUL JUAN MANUEL CHIHUAHUA FLORES</t>
  </si>
  <si>
    <t>MECH890822630</t>
  </si>
  <si>
    <t>MECH890822MZSNHR05</t>
  </si>
  <si>
    <t>HORTENCIA IMELDA MÉNDEZ CHÁVEZ</t>
  </si>
  <si>
    <t>AAMJ700923C52</t>
  </si>
  <si>
    <t>AAMJ700923HZSDRS03</t>
  </si>
  <si>
    <t>JESUS ALBERTO ADAME MERCADO</t>
  </si>
  <si>
    <t>AUMB790405D49</t>
  </si>
  <si>
    <t>AUMB790405MZSGCL09</t>
  </si>
  <si>
    <t>BELARMINA AGÜERO MACIAS</t>
  </si>
  <si>
    <t>LOPC820916ES4</t>
  </si>
  <si>
    <t>LOPC820916MZSPXL09</t>
  </si>
  <si>
    <t>CLAUDIA IVETH LÓPEZ PIÑON</t>
  </si>
  <si>
    <t>SOLL671126PQ1</t>
  </si>
  <si>
    <t>SOLL671126MZSLBR05</t>
  </si>
  <si>
    <t>MA. DE LOURDES SOLIS LOBATOS</t>
  </si>
  <si>
    <t>AIAC5807231Y3</t>
  </si>
  <si>
    <t>AIAC580723HZSRYS07</t>
  </si>
  <si>
    <t>CESAR ARIAS AYALA</t>
  </si>
  <si>
    <t>MODE670129IC2</t>
  </si>
  <si>
    <t>MODE670129HDFRXD02</t>
  </si>
  <si>
    <t>EDMUNDO BENJAMIN MORONES DUEÑAS</t>
  </si>
  <si>
    <t>32APT0001F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</si>
  <si>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</si>
  <si>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</si>
  <si>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</si>
  <si>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</si>
  <si>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</si>
  <si>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</si>
  <si>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MEZJ730323DC2</t>
  </si>
  <si>
    <t>MEZJ730323MZSNPS00</t>
  </si>
  <si>
    <t>JOSEFINA MENDEZ ZAPATA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</si>
  <si>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</si>
  <si>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</si>
  <si>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</si>
  <si>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</si>
  <si>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</si>
  <si>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</si>
  <si>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</si>
  <si>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</si>
  <si>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</si>
  <si>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MAMJ940713J94</t>
  </si>
  <si>
    <t>MAMJ940713HCLCRN08</t>
  </si>
  <si>
    <t>JUAN FRANCISCO MACIAS MARTINEZ</t>
  </si>
  <si>
    <t>NUCJ980701Q19</t>
  </si>
  <si>
    <t>NUCJ980701HZSXRN03</t>
  </si>
  <si>
    <t>JUAN JOSÉ NUÑEZ CARRANZA</t>
  </si>
  <si>
    <t>SALH720427F48</t>
  </si>
  <si>
    <t>SALH720427MCLNNL00</t>
  </si>
  <si>
    <t>HILDA GABRIELA SANCHEZ LINARES</t>
  </si>
  <si>
    <t>NULK881021U87</t>
  </si>
  <si>
    <t>NULK881021MZSXNR08</t>
  </si>
  <si>
    <t>KAREN PATRICIA NÚÑEZ LUNA</t>
  </si>
  <si>
    <t>ROBA9511024S3</t>
  </si>
  <si>
    <t>RXBA951102MZSDRB08</t>
  </si>
  <si>
    <t>ABIGAÍL  RODRÍGUEZ  BARRIOS</t>
  </si>
  <si>
    <t>BAGI730731P61</t>
  </si>
  <si>
    <t>BAGI730731HZSRRG01</t>
  </si>
  <si>
    <t>IGNACIO BARRIOS GURROLA</t>
  </si>
  <si>
    <t>MABR750829EH9</t>
  </si>
  <si>
    <t>MABR750829MZSRRS05</t>
  </si>
  <si>
    <t>ROSALBA MARTÍNEZ BERUMEN</t>
  </si>
  <si>
    <t>MOZP830228LP0</t>
  </si>
  <si>
    <t>MOZP830228HZSRVD09</t>
  </si>
  <si>
    <t>PEDRO ANTONIO MORALES ZAVALA</t>
  </si>
  <si>
    <t>SAQD811207KRA</t>
  </si>
  <si>
    <t>SAQD811207MZSCVR05</t>
  </si>
  <si>
    <t>DORA BEATRIZ SAUCEDO QUEVEDO</t>
  </si>
  <si>
    <t>EOGJ510710QEA</t>
  </si>
  <si>
    <t>EOGJ510710HZSSZN02</t>
  </si>
  <si>
    <t>JUAN MANUEL ESCOBEDO GUZMAN</t>
  </si>
  <si>
    <t>GACG9210184C6</t>
  </si>
  <si>
    <t>GACG921018MZSRMD05</t>
  </si>
  <si>
    <t>GUADALUPE GARCIA CAMACHO</t>
  </si>
  <si>
    <t>ROHG951219JM5</t>
  </si>
  <si>
    <t>ROHG951219MZSDRD05</t>
  </si>
  <si>
    <t>MARIA GUADALUPE RODRIGUEZ HERNANDEZ</t>
  </si>
  <si>
    <t>QUCD9204098E5</t>
  </si>
  <si>
    <t>QUCD920409HZSRRV03</t>
  </si>
  <si>
    <t>DAVID QUIRINO CORDOVA</t>
  </si>
  <si>
    <t>COMM9806179V9</t>
  </si>
  <si>
    <t>COMM980617HZSNRR05</t>
  </si>
  <si>
    <t>MAURICIO DE JESUS  CONTRERAS MARTINEZ</t>
  </si>
  <si>
    <t>ROGV800422MF5</t>
  </si>
  <si>
    <t>ROGV800422MZSDRR08</t>
  </si>
  <si>
    <t>VIRGINIA RODRIGUEZ GUERRERO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</si>
  <si>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</si>
  <si>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</si>
  <si>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</si>
  <si>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</si>
  <si>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</si>
  <si>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</si>
  <si>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</si>
  <si>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</si>
  <si>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</si>
  <si>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</si>
  <si>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</si>
  <si>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</si>
  <si>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GUVJ890503UM7</t>
  </si>
  <si>
    <t>GUVJ890503HZSRNS06</t>
  </si>
  <si>
    <t>JESUS CARLOS GUERRERO VANEGAS</t>
  </si>
  <si>
    <t>FOGL8408186W1</t>
  </si>
  <si>
    <t>FOGL840818HZSLTS06</t>
  </si>
  <si>
    <t>LUIS FERNANDO FLORES GAETA</t>
  </si>
  <si>
    <t>FOSJ780103P80</t>
  </si>
  <si>
    <t>FOSJ780103HZSLLN06</t>
  </si>
  <si>
    <t>JUAN CARLOS FLORES SOLIS</t>
  </si>
  <si>
    <t>ZAMN950506J49</t>
  </si>
  <si>
    <t>ZAMN950506HZSMJT07</t>
  </si>
  <si>
    <t>NETZER ZAMUDIO MEJIA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</si>
  <si>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</si>
  <si>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</si>
  <si>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</si>
  <si>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</si>
  <si>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</si>
  <si>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</si>
  <si>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SUCM9701016MA</t>
  </si>
  <si>
    <t>SUCM970101HZSRSR00</t>
  </si>
  <si>
    <t>MARCOS SUAREZ CASTAÑON</t>
  </si>
  <si>
    <t>SAVL891016Q19</t>
  </si>
  <si>
    <t>SAVL891016HZSNZN06</t>
  </si>
  <si>
    <t>LEONARDO ALBERTO SANDOVAL VAZQUEZ</t>
  </si>
  <si>
    <t>IACA8008118M9</t>
  </si>
  <si>
    <t>IACA800811HZSBND07</t>
  </si>
  <si>
    <t>ADAN IBARRA CONTRERAS</t>
  </si>
  <si>
    <t>GAMI870809CX1</t>
  </si>
  <si>
    <t>GAMI870809HZSRDG06</t>
  </si>
  <si>
    <t>IGNACIO GARCIA MEDRANO</t>
  </si>
  <si>
    <t>RADD7310071K2</t>
  </si>
  <si>
    <t>RADD731007HZSMZN06</t>
  </si>
  <si>
    <t>DANIEL ISAAC RAMIREZ DIAZ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</si>
  <si>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</si>
  <si>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</si>
  <si>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</si>
  <si>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</si>
  <si>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</si>
  <si>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</si>
  <si>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COMA951122SVA</t>
  </si>
  <si>
    <t>COMA951122MZSRRL08</t>
  </si>
  <si>
    <t>ALMA CECILIA CORTEZ MARTINEZ</t>
  </si>
  <si>
    <t>FOVT721221BD2</t>
  </si>
  <si>
    <t>FOVT721221MDFLRN03</t>
  </si>
  <si>
    <t>TANIA CYNTHIA FLORES VARGAS</t>
  </si>
  <si>
    <t>CARJ670619899</t>
  </si>
  <si>
    <t>CARJ670619MZSLSL03</t>
  </si>
  <si>
    <t>JULIA  CALVILLO ROSALES</t>
  </si>
  <si>
    <t>20215</t>
  </si>
  <si>
    <t>8.0</t>
  </si>
  <si>
    <t>A03202</t>
  </si>
  <si>
    <t>00.0</t>
  </si>
  <si>
    <t>6781</t>
  </si>
  <si>
    <t>2</t>
  </si>
  <si>
    <t>20211001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</si>
  <si>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</si>
  <si>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</si>
  <si>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</si>
  <si>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</si>
  <si>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</si>
  <si>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</si>
  <si>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</si>
  <si>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</si>
  <si>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</si>
  <si>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</si>
  <si>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</si>
  <si>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</si>
  <si>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</si>
  <si>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</si>
  <si>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</si>
  <si>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</si>
  <si>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</si>
  <si>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</si>
  <si>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</si>
  <si>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</si>
  <si>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</si>
  <si>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</si>
  <si>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</si>
  <si>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CF21202</t>
  </si>
  <si>
    <t>6820</t>
  </si>
  <si>
    <t>13606</t>
  </si>
  <si>
    <t>120</t>
  </si>
  <si>
    <t>6808</t>
  </si>
  <si>
    <t>14527</t>
  </si>
  <si>
    <t>13609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</si>
  <si>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</si>
  <si>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</si>
  <si>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</si>
  <si>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</si>
  <si>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</si>
  <si>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</si>
  <si>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</si>
  <si>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</si>
  <si>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</si>
  <si>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</si>
  <si>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CF04201</t>
  </si>
  <si>
    <t>6825</t>
  </si>
  <si>
    <t>6835</t>
  </si>
  <si>
    <t>13463</t>
  </si>
  <si>
    <t>6841</t>
  </si>
  <si>
    <t>13608</t>
  </si>
  <si>
    <t>6826</t>
  </si>
  <si>
    <t>6830</t>
  </si>
  <si>
    <t>30102</t>
  </si>
  <si>
    <t>0.0</t>
  </si>
  <si>
    <t>DF001</t>
  </si>
  <si>
    <t>3</t>
  </si>
  <si>
    <t>DF002</t>
  </si>
  <si>
    <t>DF003</t>
  </si>
  <si>
    <t>DF004</t>
  </si>
  <si>
    <t>DF005</t>
  </si>
  <si>
    <t>DF006</t>
  </si>
  <si>
    <t>L5XCBI</t>
  </si>
  <si>
    <t>DF007</t>
  </si>
  <si>
    <t>DF010</t>
  </si>
  <si>
    <t>DF012</t>
  </si>
  <si>
    <t>L5XATEC</t>
  </si>
  <si>
    <t>DF013</t>
  </si>
  <si>
    <t>DF014</t>
  </si>
  <si>
    <t>DF015</t>
  </si>
  <si>
    <t>DF016</t>
  </si>
  <si>
    <t>DF021</t>
  </si>
  <si>
    <t>DF024</t>
  </si>
  <si>
    <t>DF025</t>
  </si>
  <si>
    <t>DF026</t>
  </si>
  <si>
    <t>DF027</t>
  </si>
  <si>
    <t>DF028</t>
  </si>
  <si>
    <t>DF029</t>
  </si>
  <si>
    <t>DF031</t>
  </si>
  <si>
    <t>DF032</t>
  </si>
  <si>
    <t>DF033</t>
  </si>
  <si>
    <t>DF034</t>
  </si>
  <si>
    <t>DF035</t>
  </si>
  <si>
    <t>DF036</t>
  </si>
  <si>
    <t>DF037</t>
  </si>
  <si>
    <t>DF040</t>
  </si>
  <si>
    <t>DF041</t>
  </si>
  <si>
    <t>DF042</t>
  </si>
  <si>
    <t>DF043</t>
  </si>
  <si>
    <t>DF050</t>
  </si>
  <si>
    <t>DF052</t>
  </si>
  <si>
    <t>DF054</t>
  </si>
  <si>
    <t>DF055</t>
  </si>
  <si>
    <t>DF057</t>
  </si>
  <si>
    <t>DF058</t>
  </si>
  <si>
    <t>DF059</t>
  </si>
  <si>
    <t>DF061</t>
  </si>
  <si>
    <t>DF062</t>
  </si>
  <si>
    <t>DF064</t>
  </si>
  <si>
    <t>DF065</t>
  </si>
  <si>
    <t>DF066</t>
  </si>
  <si>
    <t>DF069</t>
  </si>
  <si>
    <t>DF070</t>
  </si>
  <si>
    <t>DF071</t>
  </si>
  <si>
    <t>DF072</t>
  </si>
  <si>
    <t>DF073</t>
  </si>
  <si>
    <t>DF076</t>
  </si>
  <si>
    <t>DF077</t>
  </si>
  <si>
    <t>DF078</t>
  </si>
  <si>
    <t>DF079</t>
  </si>
  <si>
    <t>DF080</t>
  </si>
  <si>
    <t>DF081</t>
  </si>
  <si>
    <t>DF084</t>
  </si>
  <si>
    <t>DF086</t>
  </si>
  <si>
    <t>DF088</t>
  </si>
  <si>
    <t>DF091</t>
  </si>
  <si>
    <t>DF092</t>
  </si>
  <si>
    <t>DF093</t>
  </si>
  <si>
    <t>DF103</t>
  </si>
  <si>
    <t>DF106</t>
  </si>
  <si>
    <t>DF108</t>
  </si>
  <si>
    <t>DF110</t>
  </si>
  <si>
    <t>DF201</t>
  </si>
  <si>
    <t>DF111</t>
  </si>
  <si>
    <t>AT004</t>
  </si>
  <si>
    <t>AE004-10</t>
  </si>
  <si>
    <t>6828</t>
  </si>
  <si>
    <t>DF099</t>
  </si>
  <si>
    <t>DF200</t>
  </si>
  <si>
    <t>6795</t>
  </si>
  <si>
    <t>DF0115</t>
  </si>
  <si>
    <t>DF0120</t>
  </si>
  <si>
    <t>AE004-12</t>
  </si>
  <si>
    <t>20214</t>
  </si>
  <si>
    <t>AT009</t>
  </si>
  <si>
    <t>AE009-10</t>
  </si>
  <si>
    <t>14692</t>
  </si>
  <si>
    <t>AT002</t>
  </si>
  <si>
    <t>AT002-3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</si>
  <si>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</si>
  <si>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</si>
  <si>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</si>
  <si>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</si>
  <si>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</si>
  <si>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</si>
  <si>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</si>
  <si>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</si>
  <si>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</si>
  <si>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</si>
  <si>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AE009-9</t>
  </si>
  <si>
    <t>AE004-7</t>
  </si>
  <si>
    <t>AT010</t>
  </si>
  <si>
    <t>AE010-1</t>
  </si>
  <si>
    <t>AE009-1</t>
  </si>
  <si>
    <t>40401</t>
  </si>
  <si>
    <t>AE012</t>
  </si>
  <si>
    <t>AE012FIN</t>
  </si>
  <si>
    <t>4</t>
  </si>
  <si>
    <t>AE007</t>
  </si>
  <si>
    <t>AE007-5</t>
  </si>
  <si>
    <t>AE007-3</t>
  </si>
  <si>
    <t>AE004-9</t>
  </si>
  <si>
    <t>DF203</t>
  </si>
  <si>
    <t>DF206</t>
  </si>
  <si>
    <t>DF204</t>
  </si>
  <si>
    <t>DF212F</t>
  </si>
  <si>
    <t>DF125</t>
  </si>
  <si>
    <t>DF127</t>
  </si>
  <si>
    <t>DF132</t>
  </si>
  <si>
    <t>AE001</t>
  </si>
  <si>
    <t>AE001-1</t>
  </si>
  <si>
    <t>S01201</t>
  </si>
  <si>
    <t>6850</t>
  </si>
  <si>
    <t>6797</t>
  </si>
  <si>
    <t>DF136</t>
  </si>
  <si>
    <t>DF047</t>
  </si>
  <si>
    <t>D004</t>
  </si>
  <si>
    <t>12644</t>
  </si>
  <si>
    <t>6846</t>
  </si>
  <si>
    <t>DF116</t>
  </si>
  <si>
    <t>DF118</t>
  </si>
  <si>
    <t>AE009-8</t>
  </si>
  <si>
    <t>20402</t>
  </si>
  <si>
    <t>CF18201</t>
  </si>
  <si>
    <t>6831</t>
  </si>
  <si>
    <t>13462</t>
  </si>
  <si>
    <t>6819</t>
  </si>
  <si>
    <t>6801</t>
  </si>
  <si>
    <t>DF0114</t>
  </si>
  <si>
    <t>DF138</t>
  </si>
  <si>
    <t>DF139</t>
  </si>
  <si>
    <t>DF140</t>
  </si>
  <si>
    <t>DF141</t>
  </si>
  <si>
    <t>6832</t>
  </si>
  <si>
    <t>11952</t>
  </si>
  <si>
    <t>DF056</t>
  </si>
  <si>
    <t>DF0113</t>
  </si>
  <si>
    <t>AE013</t>
  </si>
  <si>
    <t>13465</t>
  </si>
  <si>
    <t>12608</t>
  </si>
  <si>
    <t>DF0100</t>
  </si>
  <si>
    <t>DF131</t>
  </si>
  <si>
    <t>DF202</t>
  </si>
  <si>
    <t>DF053</t>
  </si>
  <si>
    <t>AE004-6</t>
  </si>
  <si>
    <t>III</t>
  </si>
  <si>
    <t>II</t>
  </si>
  <si>
    <t>JIRS720903LN5</t>
  </si>
  <si>
    <t>JIRS720903MZSMDS08</t>
  </si>
  <si>
    <t>SUSANA JIMENEZ  RODRIGUEZ</t>
  </si>
  <si>
    <t>AT003</t>
  </si>
  <si>
    <t>AE003-13</t>
  </si>
  <si>
    <t>I</t>
  </si>
  <si>
    <t>AUPE530714V18</t>
  </si>
  <si>
    <t>AUPE530714HNLGRN01</t>
  </si>
  <si>
    <t>ENRIQUE AGUIRRE PEREZ</t>
  </si>
  <si>
    <t>DF049</t>
  </si>
  <si>
    <t>21</t>
  </si>
  <si>
    <t>20</t>
  </si>
  <si>
    <t>BACHILLERATO TÉCNICO</t>
  </si>
  <si>
    <t>SECRETARÍA "C"</t>
  </si>
  <si>
    <t>P</t>
  </si>
  <si>
    <t>SECRETARIA "B"</t>
  </si>
  <si>
    <t>07</t>
  </si>
  <si>
    <t>AUXILIAR DE SEGURIDAD</t>
  </si>
  <si>
    <t>02</t>
  </si>
  <si>
    <t>SUPERVISOR DE MANTENIMIENTO</t>
  </si>
  <si>
    <t>09</t>
  </si>
  <si>
    <t>TUTOR ESCOLAR</t>
  </si>
  <si>
    <t>06</t>
  </si>
  <si>
    <t>ASISTENTE ESCOLAR Y SOCIAL</t>
  </si>
  <si>
    <t>TÉCNICO FINANCIERO</t>
  </si>
  <si>
    <t>SUBJEFE TÉCNICO ESPECIALISTA</t>
  </si>
  <si>
    <t>13</t>
  </si>
  <si>
    <t>8</t>
  </si>
  <si>
    <t>JEFE DE PROYECTO</t>
  </si>
  <si>
    <t>15</t>
  </si>
  <si>
    <t>TÉCNICO BIBLIOTECARIO</t>
  </si>
  <si>
    <t>COORDINADOR EJECUTIVO II</t>
  </si>
  <si>
    <t>TECNICO INSTRUCTOR "A"</t>
  </si>
  <si>
    <t>IV</t>
  </si>
  <si>
    <t>31</t>
  </si>
  <si>
    <t>H</t>
  </si>
  <si>
    <t>PROFESOR INSTRUCTOR "C"</t>
  </si>
  <si>
    <t>33</t>
  </si>
  <si>
    <t>TECNICO CB I</t>
  </si>
  <si>
    <t>TECNICO CB  II</t>
  </si>
  <si>
    <t>23</t>
  </si>
  <si>
    <t>ASISTENTE DE SERVICIOS BÁSICOS</t>
  </si>
  <si>
    <t>AUXILIAR DE SERVICIOS GENERALES</t>
  </si>
  <si>
    <t>04</t>
  </si>
  <si>
    <t>11</t>
  </si>
  <si>
    <t>TÉCNICO EN GRAFICACIÓN</t>
  </si>
  <si>
    <t>08</t>
  </si>
  <si>
    <t>F</t>
  </si>
  <si>
    <t>P3</t>
  </si>
  <si>
    <t>1010</t>
  </si>
  <si>
    <t>INDEMNIZACION FINIQUITO</t>
  </si>
  <si>
    <t>1531-36</t>
  </si>
  <si>
    <t>20211216</t>
  </si>
  <si>
    <t>99999999</t>
  </si>
  <si>
    <t>2600</t>
  </si>
  <si>
    <t>PUNTUALIDAD Y ASISTENCIA.</t>
  </si>
  <si>
    <t>1131-01</t>
  </si>
  <si>
    <t>HRS. BASE F.</t>
  </si>
  <si>
    <t>1131-02</t>
  </si>
  <si>
    <t>HRS. TIEMPO DET. F.</t>
  </si>
  <si>
    <t>1020</t>
  </si>
  <si>
    <t>PAGO POR DEFUNCION</t>
  </si>
  <si>
    <t>1009</t>
  </si>
  <si>
    <t>ESTIMULO AL DESEMP. DOC. I.F.</t>
  </si>
  <si>
    <t>1712-78</t>
  </si>
  <si>
    <t>2625</t>
  </si>
  <si>
    <t>APOYO UTILES ESCOLARES</t>
  </si>
  <si>
    <t>2800</t>
  </si>
  <si>
    <t>DESPENSA MANDOS MEDIOS</t>
  </si>
  <si>
    <t>1004</t>
  </si>
  <si>
    <t>SALARIO A.E.</t>
  </si>
  <si>
    <t>SALARIO BASE ADMTVO.</t>
  </si>
  <si>
    <t>1602</t>
  </si>
  <si>
    <t>DESARROLLO Y CAPACITACIÓN</t>
  </si>
  <si>
    <t>2517</t>
  </si>
  <si>
    <t>ESTIMULO POR PRODUCTIVIDAD</t>
  </si>
  <si>
    <t>2518</t>
  </si>
  <si>
    <t>COMPENSACION GARANTIZADA</t>
  </si>
  <si>
    <t>2655</t>
  </si>
  <si>
    <t>APARATOS ORTOPEDICOS</t>
  </si>
  <si>
    <t>2766</t>
  </si>
  <si>
    <t>PRIMA DE ANTIGÜEDAD</t>
  </si>
  <si>
    <t>DESPENSA</t>
  </si>
  <si>
    <t>2805</t>
  </si>
  <si>
    <t>PREVISION SOCIAL MULT.</t>
  </si>
  <si>
    <t>2850</t>
  </si>
  <si>
    <t>CONDICIONES INSALUBRES</t>
  </si>
  <si>
    <t>2680</t>
  </si>
  <si>
    <t>ANTEOJOS O LENTES DE CONTACTO</t>
  </si>
  <si>
    <t>3613</t>
  </si>
  <si>
    <t>AGUINALDO PROP. DOC FIN</t>
  </si>
  <si>
    <t>1322-21</t>
  </si>
  <si>
    <t>3623</t>
  </si>
  <si>
    <t>PRIMA VACACIONAL MANDOS MEDIOS</t>
  </si>
  <si>
    <t>PRIMA VACACIONAL OPERATIVO</t>
  </si>
  <si>
    <t>2627</t>
  </si>
  <si>
    <t>ESTIMULO POR DIA DE LAS MADRES</t>
  </si>
  <si>
    <t>PRIMA VACACIONAL FIN</t>
  </si>
  <si>
    <t>1321-16</t>
  </si>
  <si>
    <t>2565</t>
  </si>
  <si>
    <t>AJUSTE SALARIAL AE.</t>
  </si>
  <si>
    <t>1541-55</t>
  </si>
  <si>
    <t>2754</t>
  </si>
  <si>
    <t>GUARDERIA</t>
  </si>
  <si>
    <t>AGUINALDO ADM.</t>
  </si>
  <si>
    <t>AGUINALDO DOCENTE HRS. BASE F.</t>
  </si>
  <si>
    <t>1211</t>
  </si>
  <si>
    <t>AGUINALDO COMP. GARANTIZADA</t>
  </si>
  <si>
    <t>AGUINALDO ADM. ESTATAL</t>
  </si>
  <si>
    <t>1322-19</t>
  </si>
  <si>
    <t>AGUINALDO ADMINISTRATIVO FIN</t>
  </si>
  <si>
    <t>1015</t>
  </si>
  <si>
    <t>AJUSTE CARGA HORARIA FED</t>
  </si>
  <si>
    <t>3614</t>
  </si>
  <si>
    <t>AGUINALDO COMPENSACION FIN</t>
  </si>
  <si>
    <t>1322-23</t>
  </si>
  <si>
    <t>1131110310035AE0120.00AE012FIN</t>
  </si>
  <si>
    <t>1131110310035AT0030.00AE003-13</t>
  </si>
  <si>
    <t>1131110310035L5XCBII0.00DF049</t>
  </si>
  <si>
    <t xml:space="preserve">BAJA </t>
  </si>
  <si>
    <t>CAMBIO</t>
  </si>
  <si>
    <t>1er. Trimestre 2021</t>
  </si>
  <si>
    <t>2do. Trimestre 2021</t>
  </si>
  <si>
    <t>3er. Trimestre 2021</t>
  </si>
  <si>
    <t>4to. Trimestre 2021</t>
  </si>
  <si>
    <t>Hector Alejandro González López</t>
  </si>
  <si>
    <t>Unidad de Enlace PEF / CONAC</t>
  </si>
  <si>
    <t>Héctor Alejandro González López</t>
  </si>
  <si>
    <t>Guadalupe, Zac.  7 de enero 2022</t>
  </si>
  <si>
    <t>Guadalupe Zac. 7 de enero 2022</t>
  </si>
  <si>
    <t>Guadalupe, Zac. 7 de enero 2022</t>
  </si>
  <si>
    <t>4o. Trimestre 2021</t>
  </si>
  <si>
    <t>Unidad de enlace PEF / CONAC</t>
  </si>
  <si>
    <t>Información reportada por la Entidad Federativa, correspondiente al periodo: Octubre Diciembre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</si>
</sst>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"/>
    <numFmt numFmtId="170" formatCode="0.00_ ;\-0.00\ 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sz val="9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593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17" fillId="0" borderId="0" xfId="0" applyFont="1" applyProtection="1"/>
    <xf numFmtId="0" fontId="18" fillId="0" borderId="0" xfId="0" applyFont="1" applyProtection="1"/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9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vertical="center" wrapText="1"/>
    </xf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16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5" fillId="0" borderId="6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4" fillId="5" borderId="8" xfId="0" applyFont="1" applyFill="1" applyBorder="1"/>
    <xf numFmtId="0" fontId="14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19" fillId="6" borderId="29" xfId="0" applyFont="1" applyFill="1" applyBorder="1" applyAlignment="1">
      <alignment vertical="center" wrapText="1"/>
    </xf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6" xfId="0" applyFont="1" applyFill="1" applyBorder="1"/>
    <xf numFmtId="0" fontId="40" fillId="0" borderId="6" xfId="0" applyFont="1" applyFill="1" applyBorder="1" applyAlignment="1">
      <alignment wrapText="1"/>
    </xf>
    <xf numFmtId="1" fontId="40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center"/>
    </xf>
    <xf numFmtId="0" fontId="41" fillId="0" borderId="7" xfId="0" applyFont="1" applyFill="1" applyBorder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0" fontId="14" fillId="0" borderId="6" xfId="0" applyFont="1" applyFill="1" applyBorder="1" applyAlignment="1">
      <alignment wrapText="1"/>
    </xf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6" fillId="0" borderId="9" xfId="0" applyFont="1" applyFill="1" applyBorder="1"/>
    <xf numFmtId="0" fontId="24" fillId="0" borderId="0" xfId="0" applyFont="1"/>
    <xf numFmtId="0" fontId="0" fillId="0" borderId="0" xfId="0" applyFont="1"/>
    <xf numFmtId="0" fontId="47" fillId="0" borderId="0" xfId="0" applyFont="1" applyAlignment="1">
      <alignment horizontal="left" vertical="center"/>
    </xf>
    <xf numFmtId="0" fontId="48" fillId="0" borderId="0" xfId="0" applyFont="1"/>
    <xf numFmtId="0" fontId="47" fillId="0" borderId="0" xfId="0" applyFont="1"/>
    <xf numFmtId="0" fontId="49" fillId="0" borderId="0" xfId="0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vertical="center" wrapText="1"/>
    </xf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2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7" xfId="0" applyFont="1" applyBorder="1"/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49" fillId="0" borderId="0" xfId="0" applyFont="1" applyFill="1" applyBorder="1" applyAlignment="1">
      <alignment horizontal="centerContinuous" vertical="center" wrapText="1"/>
    </xf>
    <xf numFmtId="168" fontId="50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/>
    <xf numFmtId="0" fontId="23" fillId="0" borderId="11" xfId="0" applyFont="1" applyFill="1" applyBorder="1"/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6" fillId="0" borderId="5" xfId="0" applyNumberFormat="1" applyFont="1" applyFill="1" applyBorder="1"/>
    <xf numFmtId="49" fontId="36" fillId="0" borderId="6" xfId="0" applyNumberFormat="1" applyFont="1" applyFill="1" applyBorder="1"/>
    <xf numFmtId="49" fontId="36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4" fontId="10" fillId="0" borderId="6" xfId="0" applyNumberFormat="1" applyFont="1" applyFill="1" applyBorder="1"/>
    <xf numFmtId="49" fontId="36" fillId="0" borderId="7" xfId="0" applyNumberFormat="1" applyFont="1" applyFill="1" applyBorder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0" fillId="0" borderId="0" xfId="0" applyAlignment="1">
      <alignment horizontal="center"/>
    </xf>
    <xf numFmtId="0" fontId="19" fillId="7" borderId="14" xfId="0" applyFont="1" applyFill="1" applyBorder="1" applyAlignment="1">
      <alignment vertic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0" borderId="6" xfId="0" applyFont="1" applyFill="1" applyBorder="1"/>
    <xf numFmtId="0" fontId="36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36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6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19" fillId="5" borderId="14" xfId="0" applyFont="1" applyFill="1" applyBorder="1" applyAlignment="1">
      <alignment vertical="center" wrapText="1"/>
    </xf>
    <xf numFmtId="0" fontId="19" fillId="5" borderId="13" xfId="0" applyFont="1" applyFill="1" applyBorder="1" applyAlignment="1">
      <alignment horizontal="center" vertical="center" wrapText="1"/>
    </xf>
    <xf numFmtId="0" fontId="19" fillId="5" borderId="14" xfId="0" applyFont="1" applyFill="1" applyBorder="1" applyAlignment="1">
      <alignment vertical="center"/>
    </xf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0" fillId="0" borderId="11" xfId="0" applyFill="1" applyBorder="1" applyAlignment="1">
      <alignment horizontal="center"/>
    </xf>
    <xf numFmtId="0" fontId="19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67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19" fillId="6" borderId="13" xfId="0" applyFont="1" applyFill="1" applyBorder="1" applyAlignment="1">
      <alignment horizontal="center" vertical="center" wrapText="1"/>
    </xf>
    <xf numFmtId="0" fontId="67" fillId="8" borderId="0" xfId="0" applyFont="1" applyFill="1" applyAlignment="1">
      <alignment horizontal="center"/>
    </xf>
    <xf numFmtId="0" fontId="67" fillId="8" borderId="0" xfId="0" applyNumberFormat="1" applyFont="1" applyFill="1" applyAlignment="1">
      <alignment horizontal="left"/>
    </xf>
    <xf numFmtId="0" fontId="67" fillId="8" borderId="0" xfId="0" applyNumberFormat="1" applyFont="1" applyFill="1" applyAlignment="1">
      <alignment horizontal="center"/>
    </xf>
    <xf numFmtId="2" fontId="67" fillId="8" borderId="0" xfId="0" applyNumberFormat="1" applyFont="1" applyFill="1" applyAlignment="1">
      <alignment horizontal="center"/>
    </xf>
    <xf numFmtId="2" fontId="68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67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14" fontId="32" fillId="0" borderId="0" xfId="0" applyNumberFormat="1" applyFont="1"/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71" fillId="0" borderId="0" xfId="0" applyFont="1"/>
    <xf numFmtId="0" fontId="71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14" fillId="0" borderId="0" xfId="0" applyNumberFormat="1" applyFont="1" applyFill="1" applyAlignment="1" applyProtection="1">
      <alignment horizontal="center" vertical="center" wrapText="1"/>
      <protection locked="0"/>
    </xf>
    <xf numFmtId="0" fontId="14" fillId="0" borderId="0" xfId="0" applyFont="1" applyFill="1" applyBorder="1" applyAlignment="1" applyProtection="1">
      <alignment vertical="center" wrapText="1"/>
      <protection locked="0"/>
    </xf>
    <xf numFmtId="164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166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7" fontId="10" fillId="0" borderId="6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19" fillId="6" borderId="14" xfId="0" applyNumberFormat="1" applyFont="1" applyFill="1" applyBorder="1" applyAlignment="1">
      <alignment vertical="center" wrapText="1"/>
    </xf>
    <xf numFmtId="0" fontId="72" fillId="7" borderId="13" xfId="0" applyFont="1" applyFill="1" applyBorder="1" applyAlignment="1">
      <alignment horizontal="center" vertical="center" wrapText="1"/>
    </xf>
    <xf numFmtId="0" fontId="72" fillId="7" borderId="13" xfId="0" applyFont="1" applyFill="1" applyBorder="1" applyAlignment="1">
      <alignment horizontal="center" vertical="center"/>
    </xf>
    <xf numFmtId="0" fontId="73" fillId="0" borderId="0" xfId="0" applyFont="1"/>
    <xf numFmtId="0" fontId="10" fillId="0" borderId="11" xfId="0" applyFont="1" applyFill="1" applyBorder="1" applyAlignment="1">
      <alignment horizontal="left"/>
    </xf>
    <xf numFmtId="0" fontId="5" fillId="5" borderId="0" xfId="0" applyFont="1" applyFill="1" applyBorder="1" applyAlignment="1" applyProtection="1">
      <alignment horizontal="right"/>
    </xf>
    <xf numFmtId="0" fontId="1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6" xfId="0" applyFont="1" applyFill="1" applyBorder="1" applyAlignment="1" applyProtection="1">
      <alignment horizontal="center" vertical="center" wrapText="1"/>
      <protection locked="0"/>
    </xf>
    <xf numFmtId="0" fontId="5" fillId="5" borderId="7" xfId="0" applyFont="1" applyFill="1" applyBorder="1" applyAlignment="1" applyProtection="1"/>
    <xf numFmtId="0" fontId="71" fillId="5" borderId="11" xfId="0" applyFont="1" applyFill="1" applyBorder="1" applyAlignment="1" applyProtection="1"/>
    <xf numFmtId="0" fontId="71" fillId="5" borderId="0" xfId="0" applyFont="1" applyFill="1" applyBorder="1" applyAlignment="1" applyProtection="1"/>
    <xf numFmtId="1" fontId="13" fillId="0" borderId="13" xfId="0" applyNumberFormat="1" applyFont="1" applyFill="1" applyBorder="1" applyAlignment="1" applyProtection="1">
      <alignment vertical="center" wrapText="1"/>
      <protection locked="0"/>
    </xf>
    <xf numFmtId="1" fontId="13" fillId="0" borderId="13" xfId="0" applyNumberFormat="1" applyFont="1" applyFill="1" applyBorder="1" applyAlignment="1" applyProtection="1">
      <alignment horizontal="left"/>
      <protection locked="0"/>
    </xf>
    <xf numFmtId="1" fontId="13" fillId="0" borderId="13" xfId="0" applyNumberFormat="1" applyFont="1" applyFill="1" applyBorder="1" applyAlignment="1" applyProtection="1">
      <alignment wrapText="1"/>
      <protection locked="0"/>
    </xf>
    <xf numFmtId="0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6" xfId="0" applyNumberFormat="1" applyFont="1" applyFill="1" applyBorder="1" applyAlignment="1" applyProtection="1">
      <alignment vertical="center" wrapText="1"/>
      <protection locked="0"/>
    </xf>
    <xf numFmtId="166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2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3" xfId="0" applyNumberFormat="1" applyFont="1" applyFill="1" applyBorder="1" applyAlignment="1" applyProtection="1">
      <alignment horizontal="center"/>
      <protection locked="0"/>
    </xf>
    <xf numFmtId="0" fontId="13" fillId="0" borderId="13" xfId="0" applyFont="1" applyFill="1" applyBorder="1" applyAlignment="1" applyProtection="1">
      <alignment horizontal="center"/>
      <protection locked="0"/>
    </xf>
    <xf numFmtId="43" fontId="13" fillId="0" borderId="13" xfId="1" applyNumberFormat="1" applyFont="1" applyFill="1" applyBorder="1" applyAlignment="1" applyProtection="1">
      <alignment horizontal="right"/>
      <protection locked="0"/>
    </xf>
    <xf numFmtId="0" fontId="14" fillId="0" borderId="0" xfId="0" applyFont="1" applyFill="1" applyAlignment="1" applyProtection="1">
      <alignment horizontal="center"/>
      <protection locked="0"/>
    </xf>
    <xf numFmtId="0" fontId="65" fillId="0" borderId="0" xfId="0" applyFont="1" applyFill="1" applyAlignment="1" applyProtection="1">
      <alignment horizontal="left"/>
      <protection locked="0"/>
    </xf>
    <xf numFmtId="2" fontId="69" fillId="0" borderId="0" xfId="1" applyNumberFormat="1" applyFont="1" applyFill="1" applyBorder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67" fillId="8" borderId="0" xfId="0" applyFont="1" applyFill="1" applyAlignment="1" applyProtection="1">
      <alignment horizontal="center"/>
      <protection locked="0"/>
    </xf>
    <xf numFmtId="49" fontId="67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 applyProtection="1">
      <alignment horizontal="right"/>
    </xf>
    <xf numFmtId="0" fontId="71" fillId="5" borderId="0" xfId="0" applyFont="1" applyFill="1" applyBorder="1" applyProtection="1"/>
    <xf numFmtId="43" fontId="71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45" fillId="0" borderId="0" xfId="0" quotePrefix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Fill="1" applyBorder="1" applyAlignment="1" applyProtection="1">
      <alignment vertical="center" wrapText="1"/>
      <protection locked="0"/>
    </xf>
    <xf numFmtId="0" fontId="51" fillId="0" borderId="0" xfId="0" applyFont="1" applyFill="1" applyBorder="1" applyAlignment="1" applyProtection="1">
      <alignment vertical="center" wrapText="1"/>
      <protection locked="0"/>
    </xf>
    <xf numFmtId="0" fontId="45" fillId="0" borderId="0" xfId="0" applyFont="1" applyFill="1" applyBorder="1" applyAlignment="1" applyProtection="1">
      <alignment wrapText="1"/>
      <protection locked="0"/>
    </xf>
    <xf numFmtId="164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1" fillId="5" borderId="5" xfId="0" applyFont="1" applyFill="1" applyBorder="1" applyProtection="1"/>
    <xf numFmtId="0" fontId="71" fillId="5" borderId="6" xfId="0" applyFont="1" applyFill="1" applyBorder="1" applyProtection="1"/>
    <xf numFmtId="0" fontId="63" fillId="5" borderId="0" xfId="0" applyFont="1" applyFill="1" applyBorder="1" applyAlignment="1" applyProtection="1"/>
    <xf numFmtId="0" fontId="0" fillId="0" borderId="0" xfId="0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Fill="1" applyAlignment="1" applyProtection="1">
      <alignment horizontal="right"/>
      <protection locked="0"/>
    </xf>
    <xf numFmtId="0" fontId="45" fillId="0" borderId="6" xfId="0" applyFont="1" applyFill="1" applyBorder="1" applyAlignment="1" applyProtection="1">
      <alignment horizontal="center" vertical="center"/>
      <protection locked="0"/>
    </xf>
    <xf numFmtId="166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6" xfId="0" applyFont="1" applyFill="1" applyBorder="1" applyAlignment="1" applyProtection="1">
      <alignment vertical="center" wrapText="1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45" fillId="0" borderId="0" xfId="0" applyNumberFormat="1" applyFont="1" applyFill="1" applyBorder="1" applyAlignment="1" applyProtection="1">
      <alignment vertical="center" wrapText="1"/>
      <protection locked="0"/>
    </xf>
    <xf numFmtId="0" fontId="65" fillId="0" borderId="5" xfId="0" applyFont="1" applyFill="1" applyBorder="1" applyAlignment="1" applyProtection="1">
      <alignment horizontal="center" vertical="center"/>
      <protection locked="0"/>
    </xf>
    <xf numFmtId="0" fontId="65" fillId="0" borderId="6" xfId="0" applyFont="1" applyFill="1" applyBorder="1" applyAlignment="1" applyProtection="1">
      <alignment horizontal="center" vertical="center" wrapText="1"/>
      <protection locked="0"/>
    </xf>
    <xf numFmtId="0" fontId="65" fillId="0" borderId="6" xfId="0" applyNumberFormat="1" applyFont="1" applyFill="1" applyBorder="1" applyAlignment="1" applyProtection="1">
      <alignment horizontal="center"/>
      <protection locked="0"/>
    </xf>
    <xf numFmtId="0" fontId="65" fillId="0" borderId="6" xfId="0" applyFont="1" applyFill="1" applyBorder="1" applyAlignment="1" applyProtection="1">
      <alignment horizontal="center"/>
      <protection locked="0"/>
    </xf>
    <xf numFmtId="0" fontId="65" fillId="0" borderId="6" xfId="0" applyFont="1" applyFill="1" applyBorder="1" applyAlignment="1" applyProtection="1">
      <alignment horizontal="left" wrapText="1"/>
      <protection locked="0"/>
    </xf>
    <xf numFmtId="49" fontId="70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5" fillId="0" borderId="6" xfId="0" applyFont="1" applyFill="1" applyBorder="1" applyAlignment="1" applyProtection="1">
      <alignment horizontal="center" wrapText="1"/>
      <protection locked="0"/>
    </xf>
    <xf numFmtId="165" fontId="65" fillId="0" borderId="7" xfId="0" applyNumberFormat="1" applyFont="1" applyFill="1" applyBorder="1" applyAlignment="1" applyProtection="1">
      <alignment vertical="center" wrapText="1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14" fillId="0" borderId="6" xfId="0" applyFont="1" applyFill="1" applyBorder="1" applyAlignment="1" applyProtection="1">
      <alignment vertical="center" wrapText="1"/>
      <protection locked="0"/>
    </xf>
    <xf numFmtId="0" fontId="14" fillId="0" borderId="6" xfId="0" applyFont="1" applyFill="1" applyBorder="1" applyAlignment="1" applyProtection="1">
      <alignment horizontal="left" wrapText="1"/>
      <protection locked="0"/>
    </xf>
    <xf numFmtId="0" fontId="14" fillId="0" borderId="6" xfId="0" applyFont="1" applyFill="1" applyBorder="1" applyAlignment="1" applyProtection="1">
      <alignment horizontal="center"/>
      <protection locked="0"/>
    </xf>
    <xf numFmtId="49" fontId="53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6" xfId="0" applyFont="1" applyFill="1" applyBorder="1" applyAlignment="1" applyProtection="1">
      <alignment wrapText="1"/>
      <protection locked="0"/>
    </xf>
    <xf numFmtId="0" fontId="0" fillId="0" borderId="0" xfId="0" applyFont="1" applyProtection="1">
      <protection locked="0"/>
    </xf>
    <xf numFmtId="0" fontId="71" fillId="5" borderId="12" xfId="0" applyFont="1" applyFill="1" applyBorder="1" applyAlignment="1" applyProtection="1"/>
    <xf numFmtId="0" fontId="55" fillId="5" borderId="7" xfId="0" applyFont="1" applyFill="1" applyBorder="1" applyAlignment="1" applyProtection="1"/>
    <xf numFmtId="0" fontId="14" fillId="0" borderId="6" xfId="0" applyFont="1" applyFill="1" applyBorder="1" applyAlignment="1" applyProtection="1">
      <alignment horizontal="center" vertical="center"/>
      <protection locked="0"/>
    </xf>
    <xf numFmtId="0" fontId="5" fillId="5" borderId="5" xfId="0" applyFont="1" applyFill="1" applyBorder="1" applyAlignment="1" applyProtection="1">
      <alignment horizontal="left"/>
    </xf>
    <xf numFmtId="0" fontId="55" fillId="5" borderId="12" xfId="0" applyFont="1" applyFill="1" applyBorder="1" applyAlignment="1" applyProtection="1"/>
    <xf numFmtId="49" fontId="1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 applyProtection="1">
      <alignment horizontal="center"/>
      <protection locked="0"/>
    </xf>
    <xf numFmtId="2" fontId="0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4" fillId="0" borderId="6" xfId="0" applyFont="1" applyFill="1" applyBorder="1" applyAlignment="1" applyProtection="1">
      <alignment vertical="center"/>
      <protection locked="0"/>
    </xf>
    <xf numFmtId="0" fontId="45" fillId="0" borderId="6" xfId="0" applyFont="1" applyFill="1" applyBorder="1" applyAlignment="1" applyProtection="1">
      <alignment vertical="center"/>
      <protection locked="0"/>
    </xf>
    <xf numFmtId="0" fontId="45" fillId="0" borderId="6" xfId="0" applyFont="1" applyFill="1" applyBorder="1" applyAlignment="1" applyProtection="1">
      <alignment wrapText="1"/>
      <protection locked="0"/>
    </xf>
    <xf numFmtId="0" fontId="37" fillId="0" borderId="6" xfId="0" applyFont="1" applyFill="1" applyBorder="1" applyAlignment="1" applyProtection="1">
      <alignment horizontal="center"/>
      <protection locked="0"/>
    </xf>
    <xf numFmtId="0" fontId="58" fillId="0" borderId="6" xfId="0" applyFont="1" applyFill="1" applyBorder="1" applyAlignment="1" applyProtection="1">
      <alignment horizontal="center"/>
      <protection locked="0"/>
    </xf>
    <xf numFmtId="0" fontId="45" fillId="0" borderId="6" xfId="0" applyFont="1" applyFill="1" applyBorder="1" applyAlignment="1" applyProtection="1">
      <alignment horizontal="center" vertical="center" wrapText="1"/>
      <protection locked="0"/>
    </xf>
    <xf numFmtId="11" fontId="14" fillId="0" borderId="6" xfId="0" applyNumberFormat="1" applyFont="1" applyFill="1" applyBorder="1" applyAlignment="1" applyProtection="1">
      <alignment vertical="center" wrapText="1"/>
      <protection locked="0"/>
    </xf>
    <xf numFmtId="0" fontId="72" fillId="5" borderId="0" xfId="0" applyFont="1" applyFill="1" applyBorder="1" applyAlignment="1" applyProtection="1"/>
    <xf numFmtId="0" fontId="0" fillId="10" borderId="30" xfId="0" applyFill="1" applyBorder="1" applyAlignment="1" applyProtection="1">
      <alignment horizontal="center"/>
      <protection locked="0"/>
    </xf>
    <xf numFmtId="0" fontId="0" fillId="5" borderId="30" xfId="0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center"/>
      <protection locked="0"/>
    </xf>
    <xf numFmtId="0" fontId="14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67" fillId="0" borderId="0" xfId="0" applyFont="1" applyFill="1" applyAlignment="1" applyProtection="1">
      <alignment horizontal="center"/>
      <protection locked="0"/>
    </xf>
    <xf numFmtId="0" fontId="67" fillId="0" borderId="0" xfId="0" applyNumberFormat="1" applyFont="1" applyFill="1" applyAlignment="1" applyProtection="1">
      <alignment horizontal="center"/>
      <protection locked="0"/>
    </xf>
    <xf numFmtId="1" fontId="67" fillId="0" borderId="0" xfId="0" applyNumberFormat="1" applyFont="1" applyFill="1" applyAlignment="1" applyProtection="1">
      <alignment horizontal="center"/>
      <protection locked="0"/>
    </xf>
    <xf numFmtId="169" fontId="67" fillId="0" borderId="0" xfId="0" applyNumberFormat="1" applyFont="1" applyFill="1" applyAlignment="1" applyProtection="1">
      <alignment horizontal="center"/>
      <protection locked="0"/>
    </xf>
    <xf numFmtId="0" fontId="40" fillId="0" borderId="0" xfId="0" applyFont="1" applyFill="1" applyAlignment="1" applyProtection="1">
      <alignment horizontal="center"/>
      <protection locked="0"/>
    </xf>
    <xf numFmtId="164" fontId="40" fillId="0" borderId="0" xfId="0" applyNumberFormat="1" applyFont="1" applyFill="1" applyAlignment="1" applyProtection="1">
      <alignment horizontal="center"/>
      <protection locked="0"/>
    </xf>
    <xf numFmtId="49" fontId="40" fillId="10" borderId="0" xfId="0" applyNumberFormat="1" applyFont="1" applyFill="1" applyAlignment="1" applyProtection="1">
      <alignment horizontal="center"/>
      <protection locked="0"/>
    </xf>
    <xf numFmtId="166" fontId="67" fillId="0" borderId="0" xfId="0" applyNumberFormat="1" applyFont="1" applyFill="1" applyAlignment="1" applyProtection="1">
      <alignment horizontal="center"/>
      <protection locked="0"/>
    </xf>
    <xf numFmtId="1" fontId="67" fillId="10" borderId="0" xfId="0" applyNumberFormat="1" applyFont="1" applyFill="1" applyAlignment="1" applyProtection="1">
      <alignment horizontal="center"/>
      <protection locked="0"/>
    </xf>
    <xf numFmtId="2" fontId="67" fillId="0" borderId="0" xfId="1" applyNumberFormat="1" applyFont="1" applyFill="1" applyBorder="1" applyAlignment="1" applyProtection="1">
      <alignment horizontal="center"/>
      <protection locked="0"/>
    </xf>
    <xf numFmtId="2" fontId="68" fillId="0" borderId="0" xfId="0" applyNumberFormat="1" applyFont="1" applyFill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14" fillId="0" borderId="12" xfId="0" applyFont="1" applyFill="1" applyBorder="1" applyAlignment="1" applyProtection="1">
      <alignment vertical="center" wrapText="1"/>
      <protection locked="0"/>
    </xf>
    <xf numFmtId="0" fontId="0" fillId="0" borderId="0" xfId="0" applyFont="1" applyFill="1" applyBorder="1" applyProtection="1">
      <protection locked="0"/>
    </xf>
    <xf numFmtId="0" fontId="14" fillId="0" borderId="0" xfId="0" applyFont="1" applyFill="1" applyBorder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164" fontId="14" fillId="0" borderId="0" xfId="0" applyNumberFormat="1" applyFont="1" applyFill="1" applyAlignment="1" applyProtection="1">
      <alignment horizontal="center"/>
      <protection locked="0"/>
    </xf>
    <xf numFmtId="49" fontId="14" fillId="0" borderId="0" xfId="0" applyNumberFormat="1" applyFont="1" applyFill="1" applyAlignment="1" applyProtection="1">
      <alignment horizontal="center"/>
      <protection locked="0"/>
    </xf>
    <xf numFmtId="0" fontId="14" fillId="0" borderId="0" xfId="0" quotePrefix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6" xfId="0" applyNumberFormat="1" applyFont="1" applyFill="1" applyBorder="1" applyAlignment="1" applyProtection="1">
      <alignment horizontal="center"/>
      <protection locked="0"/>
    </xf>
    <xf numFmtId="165" fontId="14" fillId="0" borderId="7" xfId="0" applyNumberFormat="1" applyFont="1" applyFill="1" applyBorder="1" applyAlignment="1" applyProtection="1">
      <alignment vertical="center" wrapText="1"/>
      <protection locked="0"/>
    </xf>
    <xf numFmtId="0" fontId="37" fillId="0" borderId="6" xfId="0" applyNumberFormat="1" applyFont="1" applyFill="1" applyBorder="1" applyAlignment="1" applyProtection="1">
      <alignment horizontal="center"/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4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7" xfId="1" applyNumberFormat="1" applyFont="1" applyFill="1" applyBorder="1" applyAlignment="1" applyProtection="1">
      <alignment horizontal="right"/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70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165" fontId="1" fillId="0" borderId="0" xfId="1" applyNumberFormat="1" applyFont="1" applyFill="1" applyBorder="1" applyProtection="1">
      <protection locked="0"/>
    </xf>
    <xf numFmtId="0" fontId="0" fillId="5" borderId="0" xfId="0" applyFont="1" applyFill="1" applyBorder="1" applyProtection="1">
      <protection locked="0"/>
    </xf>
    <xf numFmtId="0" fontId="10" fillId="5" borderId="6" xfId="0" applyFont="1" applyFill="1" applyBorder="1" applyProtection="1">
      <protection locked="0"/>
    </xf>
    <xf numFmtId="0" fontId="10" fillId="5" borderId="0" xfId="0" applyFont="1" applyFill="1" applyBorder="1" applyProtection="1">
      <protection locked="0"/>
    </xf>
    <xf numFmtId="0" fontId="10" fillId="5" borderId="10" xfId="0" applyFont="1" applyFill="1" applyBorder="1" applyProtection="1">
      <protection locked="0"/>
    </xf>
    <xf numFmtId="167" fontId="1" fillId="5" borderId="0" xfId="1" applyNumberFormat="1" applyFont="1" applyFill="1" applyBorder="1" applyProtection="1">
      <protection locked="0"/>
    </xf>
    <xf numFmtId="165" fontId="10" fillId="5" borderId="6" xfId="1" applyNumberFormat="1" applyFont="1" applyFill="1" applyBorder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49" fontId="14" fillId="0" borderId="0" xfId="0" applyNumberFormat="1" applyFont="1" applyFill="1" applyAlignment="1" applyProtection="1">
      <alignment horizontal="center" vertical="center"/>
      <protection locked="0"/>
    </xf>
    <xf numFmtId="0" fontId="36" fillId="0" borderId="0" xfId="5" applyNumberFormat="1" applyFont="1" applyFill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 vertical="center"/>
      <protection locked="0"/>
    </xf>
    <xf numFmtId="49" fontId="14" fillId="0" borderId="0" xfId="0" applyNumberFormat="1" applyFont="1" applyFill="1" applyAlignment="1" applyProtection="1">
      <alignment horizontal="left" vertical="center" wrapText="1"/>
      <protection locked="0"/>
    </xf>
    <xf numFmtId="49" fontId="14" fillId="0" borderId="0" xfId="0" applyNumberFormat="1" applyFont="1" applyFill="1" applyAlignment="1" applyProtection="1">
      <alignment horizontal="left" vertical="center"/>
      <protection locked="0"/>
    </xf>
    <xf numFmtId="0" fontId="14" fillId="0" borderId="0" xfId="0" applyNumberFormat="1" applyFont="1" applyFill="1" applyAlignment="1" applyProtection="1">
      <alignment horizontal="left" vertical="center" wrapText="1"/>
      <protection locked="0"/>
    </xf>
    <xf numFmtId="4" fontId="14" fillId="0" borderId="0" xfId="0" applyNumberFormat="1" applyFont="1" applyFill="1" applyAlignment="1" applyProtection="1">
      <alignment horizontal="right"/>
      <protection locked="0"/>
    </xf>
    <xf numFmtId="2" fontId="1" fillId="0" borderId="0" xfId="0" applyNumberFormat="1" applyFont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49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left"/>
      <protection locked="0"/>
    </xf>
    <xf numFmtId="0" fontId="66" fillId="0" borderId="0" xfId="0" applyFont="1" applyFill="1" applyAlignment="1" applyProtection="1">
      <alignment horizontal="left"/>
      <protection locked="0"/>
    </xf>
    <xf numFmtId="2" fontId="69" fillId="0" borderId="0" xfId="1" applyNumberFormat="1" applyFont="1" applyFill="1" applyBorder="1" applyAlignment="1" applyProtection="1">
      <alignment horizontal="left"/>
      <protection locked="0"/>
    </xf>
    <xf numFmtId="0" fontId="14" fillId="8" borderId="0" xfId="0" applyNumberFormat="1" applyFont="1" applyFill="1" applyAlignment="1" applyProtection="1">
      <alignment horizontal="left"/>
      <protection locked="0"/>
    </xf>
    <xf numFmtId="49" fontId="36" fillId="0" borderId="0" xfId="0" applyNumberFormat="1" applyFont="1" applyFill="1" applyAlignment="1" applyProtection="1">
      <alignment horizontal="center"/>
      <protection locked="0"/>
    </xf>
    <xf numFmtId="49" fontId="36" fillId="0" borderId="0" xfId="5" applyNumberFormat="1" applyFont="1" applyFill="1" applyAlignment="1" applyProtection="1">
      <alignment horizontal="center"/>
      <protection locked="0"/>
    </xf>
    <xf numFmtId="164" fontId="36" fillId="0" borderId="0" xfId="5" applyNumberFormat="1" applyFont="1" applyFill="1" applyAlignment="1" applyProtection="1">
      <alignment horizontal="center"/>
      <protection locked="0"/>
    </xf>
    <xf numFmtId="49" fontId="0" fillId="0" borderId="0" xfId="5" applyNumberFormat="1" applyFont="1" applyFill="1" applyAlignment="1" applyProtection="1">
      <alignment horizontal="center"/>
      <protection locked="0"/>
    </xf>
    <xf numFmtId="49" fontId="14" fillId="0" borderId="0" xfId="0" applyNumberFormat="1" applyFont="1" applyFill="1" applyBorder="1" applyAlignment="1" applyProtection="1">
      <alignment horizontal="center"/>
      <protection locked="0"/>
    </xf>
    <xf numFmtId="49" fontId="36" fillId="0" borderId="0" xfId="0" applyNumberFormat="1" applyFont="1" applyFill="1" applyBorder="1" applyAlignment="1" applyProtection="1">
      <alignment horizontal="center"/>
      <protection locked="0"/>
    </xf>
    <xf numFmtId="49" fontId="14" fillId="8" borderId="0" xfId="0" applyNumberFormat="1" applyFont="1" applyFill="1" applyAlignment="1" applyProtection="1">
      <alignment horizontal="center"/>
      <protection locked="0"/>
    </xf>
    <xf numFmtId="1" fontId="14" fillId="8" borderId="0" xfId="0" applyNumberFormat="1" applyFont="1" applyFill="1" applyAlignment="1" applyProtection="1">
      <alignment horizontal="center"/>
      <protection locked="0"/>
    </xf>
    <xf numFmtId="0" fontId="14" fillId="8" borderId="0" xfId="0" applyFont="1" applyFill="1" applyBorder="1" applyAlignment="1" applyProtection="1">
      <alignment horizontal="center"/>
      <protection locked="0"/>
    </xf>
    <xf numFmtId="49" fontId="36" fillId="8" borderId="0" xfId="5" applyNumberFormat="1" applyFont="1" applyFill="1" applyAlignment="1" applyProtection="1">
      <alignment horizontal="center"/>
      <protection locked="0"/>
    </xf>
    <xf numFmtId="49" fontId="14" fillId="8" borderId="0" xfId="0" applyNumberFormat="1" applyFont="1" applyFill="1" applyBorder="1" applyAlignment="1" applyProtection="1">
      <alignment horizontal="center"/>
      <protection locked="0"/>
    </xf>
    <xf numFmtId="49" fontId="36" fillId="8" borderId="0" xfId="0" applyNumberFormat="1" applyFont="1" applyFill="1" applyBorder="1" applyAlignment="1" applyProtection="1">
      <alignment horizontal="center"/>
      <protection locked="0"/>
    </xf>
    <xf numFmtId="49" fontId="0" fillId="0" borderId="0" xfId="0" applyNumberFormat="1"/>
    <xf numFmtId="0" fontId="0" fillId="0" borderId="0" xfId="0" applyNumberFormat="1" applyAlignment="1">
      <alignment horizontal="left"/>
    </xf>
    <xf numFmtId="49" fontId="0" fillId="0" borderId="0" xfId="0" applyNumberFormat="1" applyAlignment="1">
      <alignment horizontal="left"/>
    </xf>
    <xf numFmtId="0" fontId="0" fillId="11" borderId="30" xfId="0" applyFill="1" applyBorder="1" applyAlignment="1" applyProtection="1">
      <alignment horizontal="center"/>
      <protection locked="0"/>
    </xf>
    <xf numFmtId="0" fontId="0" fillId="11" borderId="13" xfId="0" applyFill="1" applyBorder="1" applyAlignment="1" applyProtection="1">
      <alignment horizontal="center"/>
      <protection locked="0"/>
    </xf>
    <xf numFmtId="49" fontId="0" fillId="11" borderId="0" xfId="0" applyNumberFormat="1" applyFill="1" applyProtection="1">
      <protection locked="0"/>
    </xf>
    <xf numFmtId="0" fontId="36" fillId="11" borderId="0" xfId="0" applyFont="1" applyFill="1" applyAlignment="1" applyProtection="1">
      <alignment horizontal="left"/>
      <protection locked="0"/>
    </xf>
    <xf numFmtId="0" fontId="36" fillId="11" borderId="0" xfId="0" applyFont="1" applyFill="1" applyAlignment="1" applyProtection="1">
      <alignment horizontal="center"/>
      <protection locked="0"/>
    </xf>
    <xf numFmtId="0" fontId="40" fillId="11" borderId="0" xfId="0" applyFont="1" applyFill="1" applyAlignment="1" applyProtection="1">
      <alignment horizontal="center"/>
      <protection locked="0"/>
    </xf>
    <xf numFmtId="49" fontId="36" fillId="11" borderId="0" xfId="0" applyNumberFormat="1" applyFont="1" applyFill="1" applyAlignment="1" applyProtection="1">
      <alignment horizontal="center"/>
      <protection locked="0"/>
    </xf>
    <xf numFmtId="0" fontId="64" fillId="3" borderId="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 applyProtection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0" fontId="71" fillId="5" borderId="11" xfId="0" applyFont="1" applyFill="1" applyBorder="1" applyAlignment="1" applyProtection="1">
      <alignment horizontal="left"/>
    </xf>
    <xf numFmtId="0" fontId="71" fillId="5" borderId="0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19" fillId="7" borderId="21" xfId="0" applyFont="1" applyFill="1" applyBorder="1" applyAlignment="1">
      <alignment horizontal="center" vertical="center" wrapText="1"/>
    </xf>
    <xf numFmtId="0" fontId="19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72" fillId="5" borderId="11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30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30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30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30" xfId="0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3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28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71" fillId="5" borderId="0" xfId="1" applyFont="1" applyFill="1" applyBorder="1" applyAlignment="1" applyProtection="1">
      <alignment horizontal="right"/>
    </xf>
    <xf numFmtId="0" fontId="71" fillId="5" borderId="6" xfId="0" applyFont="1" applyFill="1" applyBorder="1" applyAlignment="1" applyProtection="1">
      <alignment horizontal="right"/>
    </xf>
    <xf numFmtId="0" fontId="72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72" fillId="5" borderId="0" xfId="0" applyFont="1" applyFill="1" applyBorder="1" applyAlignment="1" applyProtection="1">
      <alignment horizontal="right"/>
    </xf>
    <xf numFmtId="0" fontId="10" fillId="7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71" fillId="5" borderId="11" xfId="0" applyFont="1" applyFill="1" applyBorder="1" applyAlignment="1" applyProtection="1">
      <alignment horizontal="center"/>
    </xf>
    <xf numFmtId="0" fontId="71" fillId="5" borderId="0" xfId="0" applyFont="1" applyFill="1" applyBorder="1" applyAlignment="1" applyProtection="1">
      <alignment horizontal="center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71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32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protection locked="0" hidden="0"/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solid">
          <fgColor indexed="64"/>
          <bgColor theme="1"/>
        </patternFill>
      </fill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solid">
          <fgColor indexed="64"/>
          <bgColor theme="1"/>
        </patternFill>
      </fill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32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941295</xdr:colOff>
      <xdr:row>46</xdr:row>
      <xdr:rowOff>157143</xdr:rowOff>
    </xdr:from>
    <xdr:to>
      <xdr:col>5</xdr:col>
      <xdr:colOff>89398</xdr:colOff>
      <xdr:row>54</xdr:row>
      <xdr:rowOff>6335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BC7A79-3092-4D16-A38A-A7BB2AD20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295" y="12584467"/>
          <a:ext cx="1904750" cy="13731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71138</xdr:colOff>
      <xdr:row>15</xdr:row>
      <xdr:rowOff>118168</xdr:rowOff>
    </xdr:from>
    <xdr:ext cx="18444125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1138" y="3360010"/>
          <a:ext cx="1844412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100263</xdr:colOff>
      <xdr:row>31</xdr:row>
      <xdr:rowOff>150395</xdr:rowOff>
    </xdr:from>
    <xdr:to>
      <xdr:col>3</xdr:col>
      <xdr:colOff>684882</xdr:colOff>
      <xdr:row>39</xdr:row>
      <xdr:rowOff>53061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565FEC-63D0-462B-97B8-1B2FB725C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395" y="6333290"/>
          <a:ext cx="1904750" cy="13731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2164292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762000</xdr:colOff>
      <xdr:row>45</xdr:row>
      <xdr:rowOff>95250</xdr:rowOff>
    </xdr:from>
    <xdr:to>
      <xdr:col>4</xdr:col>
      <xdr:colOff>1891143</xdr:colOff>
      <xdr:row>52</xdr:row>
      <xdr:rowOff>134942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824296-8347-4EE8-AC87-D28DF84BB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9007929"/>
          <a:ext cx="1904750" cy="13731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680358</xdr:colOff>
      <xdr:row>46</xdr:row>
      <xdr:rowOff>95250</xdr:rowOff>
    </xdr:from>
    <xdr:to>
      <xdr:col>3</xdr:col>
      <xdr:colOff>2585108</xdr:colOff>
      <xdr:row>53</xdr:row>
      <xdr:rowOff>134942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8FAFB3-A87B-47F0-9D3B-09CA7AB3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679" y="9674679"/>
          <a:ext cx="1904750" cy="13731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50</xdr:row>
      <xdr:rowOff>166687</xdr:rowOff>
    </xdr:from>
    <xdr:to>
      <xdr:col>4</xdr:col>
      <xdr:colOff>273594</xdr:colOff>
      <xdr:row>58</xdr:row>
      <xdr:rowOff>15879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FCA8BB-869A-4238-A98B-9606A88E4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3" y="10013156"/>
          <a:ext cx="1904750" cy="137319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30725</xdr:colOff>
      <xdr:row>14</xdr:row>
      <xdr:rowOff>1</xdr:rowOff>
    </xdr:from>
    <xdr:ext cx="13534717" cy="937137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84354" y="2703872"/>
          <a:ext cx="13534717" cy="93713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15362</xdr:colOff>
      <xdr:row>27</xdr:row>
      <xdr:rowOff>107540</xdr:rowOff>
    </xdr:from>
    <xdr:to>
      <xdr:col>3</xdr:col>
      <xdr:colOff>583540</xdr:colOff>
      <xdr:row>35</xdr:row>
      <xdr:rowOff>5894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2AFE85-09F3-4904-9C82-8BB1E08C6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193" y="5100484"/>
          <a:ext cx="1904750" cy="137319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523875</xdr:colOff>
      <xdr:row>14</xdr:row>
      <xdr:rowOff>111125</xdr:rowOff>
    </xdr:from>
    <xdr:ext cx="18444125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905000" y="3016250"/>
          <a:ext cx="1844412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857250</xdr:colOff>
      <xdr:row>29</xdr:row>
      <xdr:rowOff>174625</xdr:rowOff>
    </xdr:from>
    <xdr:to>
      <xdr:col>3</xdr:col>
      <xdr:colOff>1158625</xdr:colOff>
      <xdr:row>37</xdr:row>
      <xdr:rowOff>23817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3E8FBC-BDE7-473E-92FC-A2F1EE4A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5937250"/>
          <a:ext cx="1904750" cy="137319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100852</xdr:colOff>
      <xdr:row>12</xdr:row>
      <xdr:rowOff>112059</xdr:rowOff>
    </xdr:from>
    <xdr:ext cx="18444125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336176" y="3025588"/>
          <a:ext cx="1844412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874059</xdr:colOff>
      <xdr:row>26</xdr:row>
      <xdr:rowOff>89647</xdr:rowOff>
    </xdr:from>
    <xdr:to>
      <xdr:col>3</xdr:col>
      <xdr:colOff>784162</xdr:colOff>
      <xdr:row>33</xdr:row>
      <xdr:rowOff>129339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FCE537-BB84-4553-A36D-43327F57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83" y="5479676"/>
          <a:ext cx="1904750" cy="137319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612321</xdr:colOff>
      <xdr:row>15</xdr:row>
      <xdr:rowOff>149679</xdr:rowOff>
    </xdr:from>
    <xdr:ext cx="18444125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0" y="3279322"/>
          <a:ext cx="1844412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1006928</xdr:colOff>
      <xdr:row>30</xdr:row>
      <xdr:rowOff>0</xdr:rowOff>
    </xdr:from>
    <xdr:to>
      <xdr:col>3</xdr:col>
      <xdr:colOff>788964</xdr:colOff>
      <xdr:row>37</xdr:row>
      <xdr:rowOff>39692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C39A9D-5105-4663-AF3D-7B2EDC485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857" y="5987143"/>
          <a:ext cx="1904750" cy="137319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347383</xdr:colOff>
      <xdr:row>22</xdr:row>
      <xdr:rowOff>156883</xdr:rowOff>
    </xdr:from>
    <xdr:to>
      <xdr:col>2</xdr:col>
      <xdr:colOff>2252133</xdr:colOff>
      <xdr:row>30</xdr:row>
      <xdr:rowOff>6075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83ECB4-2219-4164-857C-3F6952E16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883" y="4751295"/>
          <a:ext cx="1904750" cy="13731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348957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27</xdr:row>
      <xdr:rowOff>123825</xdr:rowOff>
    </xdr:from>
    <xdr:to>
      <xdr:col>3</xdr:col>
      <xdr:colOff>933200</xdr:colOff>
      <xdr:row>34</xdr:row>
      <xdr:rowOff>163517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66B305-9C89-4BD0-B421-71283EEC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514975"/>
          <a:ext cx="1904750" cy="13731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244929</xdr:colOff>
      <xdr:row>27</xdr:row>
      <xdr:rowOff>136072</xdr:rowOff>
    </xdr:from>
    <xdr:to>
      <xdr:col>3</xdr:col>
      <xdr:colOff>965857</xdr:colOff>
      <xdr:row>34</xdr:row>
      <xdr:rowOff>175764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613418-C11E-45A5-9D29-4545F91DA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429251"/>
          <a:ext cx="1904750" cy="13731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</xdr:row>
      <xdr:rowOff>476251</xdr:rowOff>
    </xdr:from>
    <xdr:ext cx="17668875" cy="1782924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2778126"/>
          <a:ext cx="1766887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95250</xdr:colOff>
      <xdr:row>37</xdr:row>
      <xdr:rowOff>158750</xdr:rowOff>
    </xdr:from>
    <xdr:to>
      <xdr:col>3</xdr:col>
      <xdr:colOff>825250</xdr:colOff>
      <xdr:row>45</xdr:row>
      <xdr:rowOff>7942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F9755C-2BB5-45EF-AED2-FB254B0A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7524750"/>
          <a:ext cx="1904750" cy="13731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317500</xdr:colOff>
      <xdr:row>189</xdr:row>
      <xdr:rowOff>111125</xdr:rowOff>
    </xdr:from>
    <xdr:to>
      <xdr:col>3</xdr:col>
      <xdr:colOff>809375</xdr:colOff>
      <xdr:row>196</xdr:row>
      <xdr:rowOff>150817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0EE83D-FEE3-4ADC-A1CF-4F7C3BAD8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36290250"/>
          <a:ext cx="1904750" cy="13731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226219</xdr:colOff>
      <xdr:row>195</xdr:row>
      <xdr:rowOff>130968</xdr:rowOff>
    </xdr:from>
    <xdr:to>
      <xdr:col>4</xdr:col>
      <xdr:colOff>464094</xdr:colOff>
      <xdr:row>202</xdr:row>
      <xdr:rowOff>170660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F40C1D-839C-4CC0-A36A-A96A1F899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9" y="37778531"/>
          <a:ext cx="1904750" cy="13731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24</xdr:row>
      <xdr:rowOff>95250</xdr:rowOff>
    </xdr:from>
    <xdr:to>
      <xdr:col>3</xdr:col>
      <xdr:colOff>843393</xdr:colOff>
      <xdr:row>31</xdr:row>
      <xdr:rowOff>134942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AA7469-7E85-43C1-A4F7-9D64DCB08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4" y="4966607"/>
          <a:ext cx="1904750" cy="13731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</xdr:row>
      <xdr:rowOff>462643</xdr:rowOff>
    </xdr:from>
    <xdr:ext cx="17668875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0" y="2911929"/>
          <a:ext cx="1766887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40822</xdr:colOff>
      <xdr:row>31</xdr:row>
      <xdr:rowOff>149679</xdr:rowOff>
    </xdr:from>
    <xdr:to>
      <xdr:col>3</xdr:col>
      <xdr:colOff>748143</xdr:colOff>
      <xdr:row>38</xdr:row>
      <xdr:rowOff>189371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1BAFC4-70B2-447A-B7A8-9BA1A8C7D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9" y="6517822"/>
          <a:ext cx="1904750" cy="13731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133685</xdr:colOff>
      <xdr:row>12</xdr:row>
      <xdr:rowOff>402725</xdr:rowOff>
    </xdr:from>
    <xdr:ext cx="18498553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84343" y="2926014"/>
          <a:ext cx="18498553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1102895</xdr:colOff>
      <xdr:row>28</xdr:row>
      <xdr:rowOff>0</xdr:rowOff>
    </xdr:from>
    <xdr:to>
      <xdr:col>3</xdr:col>
      <xdr:colOff>735014</xdr:colOff>
      <xdr:row>35</xdr:row>
      <xdr:rowOff>86482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2B820A9-99D8-454B-A417-EE0A3ED0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53" y="5581316"/>
          <a:ext cx="1904750" cy="137319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14:Y18" totalsRowShown="0" headerRowDxfId="326" dataDxfId="325" tableBorderDxfId="324">
  <autoFilter ref="B14:Y18" xr:uid="{00000000-0009-0000-0100-000001000000}"/>
  <tableColumns count="24">
    <tableColumn id="1" xr3:uid="{00000000-0010-0000-0000-000001000000}" name="Entidad Federativa" dataDxfId="323"/>
    <tableColumn id="2" xr3:uid="{00000000-0010-0000-0000-000002000000}" name="R.F.C." dataDxfId="322"/>
    <tableColumn id="3" xr3:uid="{00000000-0010-0000-0000-000003000000}" name="CURP" dataDxfId="321"/>
    <tableColumn id="4" xr3:uid="{00000000-0010-0000-0000-000004000000}" name="Nombre" dataDxfId="320"/>
    <tableColumn id="5" xr3:uid="{00000000-0010-0000-0000-000005000000}" name="Clave integrada" dataDxfId="319"/>
    <tableColumn id="6" xr3:uid="{00000000-0010-0000-0000-000006000000}" name="Partida Presupuestal" dataDxfId="318"/>
    <tableColumn id="7" xr3:uid="{00000000-0010-0000-0000-000007000000}" name="Código de Pago" dataDxfId="317"/>
    <tableColumn id="8" xr3:uid="{00000000-0010-0000-0000-000008000000}" name="Clave de Unidad" dataDxfId="316"/>
    <tableColumn id="9" xr3:uid="{00000000-0010-0000-0000-000009000000}" name="Clave de Sub Unidad" dataDxfId="315"/>
    <tableColumn id="10" xr3:uid="{00000000-0010-0000-0000-00000A000000}" name="Clave de Categoría" dataDxfId="314"/>
    <tableColumn id="11" xr3:uid="{00000000-0010-0000-0000-00000B000000}" name="Horas Semana Mes " dataDxfId="313"/>
    <tableColumn id="12" xr3:uid="{00000000-0010-0000-0000-00000C000000}" name="Número de Plaza" dataDxfId="312"/>
    <tableColumn id="13" xr3:uid="{00000000-0010-0000-0000-00000D000000}" name="Fecha Comisión_x000a_Inicio" dataDxfId="311"/>
    <tableColumn id="14" xr3:uid="{00000000-0010-0000-0000-00000E000000}" name="Fecha Comisión_x000a_Conclusión" dataDxfId="310"/>
    <tableColumn id="15" xr3:uid="{00000000-0010-0000-0000-00000F000000}" name="Percepciones pagadas en el Periodo de Comisión con Presupuesto Federal*" dataDxfId="309" dataCellStyle="Millares"/>
    <tableColumn id="16" xr3:uid="{00000000-0010-0000-0000-000010000000}" name="Percepciones pagadas en el Periodo de Comisión con Presupuesto de otra fuente*" dataDxfId="308"/>
    <tableColumn id="17" xr3:uid="{00000000-0010-0000-0000-000011000000}" name="Clave CT Origen" dataDxfId="307"/>
    <tableColumn id="18" xr3:uid="{00000000-0010-0000-0000-000012000000}" name="Clave" dataDxfId="306"/>
    <tableColumn id="19" xr3:uid="{00000000-0010-0000-0000-000013000000}" name="Turno" dataDxfId="305"/>
    <tableColumn id="20" xr3:uid="{00000000-0010-0000-0000-000014000000}" name="Lugar de la comisión fuera del sector educativo" dataDxfId="304"/>
    <tableColumn id="21" xr3:uid="{00000000-0010-0000-0000-000015000000}" name="Tipo de Comisión" dataDxfId="303"/>
    <tableColumn id="22" xr3:uid="{00000000-0010-0000-0000-000016000000}" name="Función Específica" dataDxfId="302"/>
    <tableColumn id="23" xr3:uid="{00000000-0010-0000-0000-000017000000}" name="Objeto de la comision" dataDxfId="301"/>
    <tableColumn id="24" xr3:uid="{00000000-0010-0000-0000-000018000000}" name="No. Oficio" dataDxfId="300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9000000}" name="Tabla15" displayName="Tabla15" ref="B14:S38" totalsRowShown="0" headerRowDxfId="128" dataDxfId="127" tableBorderDxfId="126">
  <autoFilter ref="B14:S38" xr:uid="{00000000-0009-0000-0100-00000D000000}"/>
  <tableColumns count="18">
    <tableColumn id="1" xr3:uid="{00000000-0010-0000-0900-000001000000}" name="Clave Tipo educativo" dataDxfId="125"/>
    <tableColumn id="2" xr3:uid="{00000000-0010-0000-0900-000002000000}" name="Clave Nivel educativo" dataDxfId="124"/>
    <tableColumn id="3" xr3:uid="{00000000-0010-0000-0900-000003000000}" name="Clave Subnivel educativo" dataDxfId="123"/>
    <tableColumn id="4" xr3:uid="{00000000-0010-0000-0900-000004000000}" name="Descripción Nivel / Subnivel" dataDxfId="122"/>
    <tableColumn id="5" xr3:uid="{00000000-0010-0000-0900-000005000000}" name="Tipo Financiamiento" dataDxfId="121"/>
    <tableColumn id="6" xr3:uid="{00000000-0010-0000-0900-000006000000}" name="Partida Presupestal" dataDxfId="120"/>
    <tableColumn id="7" xr3:uid="{00000000-0010-0000-0900-000007000000}" name="Tipo de Categoría" dataDxfId="119"/>
    <tableColumn id="8" xr3:uid="{00000000-0010-0000-0900-000008000000}" name=" Categoría" dataDxfId="118"/>
    <tableColumn id="9" xr3:uid="{00000000-0010-0000-0900-000009000000}" name="Descripción" dataDxfId="117"/>
    <tableColumn id="10" xr3:uid="{00000000-0010-0000-0900-00000A000000}" name="Zona Económica" dataDxfId="116"/>
    <tableColumn id="11" xr3:uid="{00000000-0010-0000-0900-00000B000000}" name="Nivel Puesto" dataDxfId="115"/>
    <tableColumn id="12" xr3:uid="{00000000-0010-0000-0900-00000C000000}" name="Nivel Sueldo" dataDxfId="114"/>
    <tableColumn id="13" xr3:uid="{00000000-0010-0000-0900-00000D000000}" name="Tipo Contratación" dataDxfId="113"/>
    <tableColumn id="14" xr3:uid="{00000000-0010-0000-0900-00000E000000}" name="Monto mensual_x000a_por plaza jornada" dataDxfId="112"/>
    <tableColumn id="15" xr3:uid="{00000000-0010-0000-0900-00000F000000}" name="Monto mensual_x000a_Por Plaza HSM" dataDxfId="111"/>
    <tableColumn id="16" xr3:uid="{00000000-0010-0000-0900-000010000000}" name="Número de Plazas Jornada" dataDxfId="110"/>
    <tableColumn id="17" xr3:uid="{00000000-0010-0000-0900-000011000000}" name="Número de Plazas HSM" dataDxfId="109"/>
    <tableColumn id="18" xr3:uid="{00000000-0010-0000-0900-000012000000}" name="Monto total autorizado" dataDxfId="108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A000000}" name="Tabla16" displayName="Tabla16" ref="B14:R38" totalsRowShown="0" headerRowDxfId="107" dataDxfId="106" tableBorderDxfId="105">
  <autoFilter ref="B14:R38" xr:uid="{00000000-0009-0000-0100-00000E000000}"/>
  <tableColumns count="17">
    <tableColumn id="1" xr3:uid="{00000000-0010-0000-0A00-000001000000}" name="Identificador origen presupuestal de la plaza" dataDxfId="104" dataCellStyle="Normal 2 2"/>
    <tableColumn id="2" xr3:uid="{00000000-0010-0000-0A00-000002000000}" name="Clave de categoría" dataDxfId="103"/>
    <tableColumn id="3" xr3:uid="{00000000-0010-0000-0A00-000003000000}" name="Descripción de la categoría" dataDxfId="102"/>
    <tableColumn id="4" xr3:uid="{00000000-0010-0000-0A00-000004000000}" name="Tipo de contratación" dataDxfId="101"/>
    <tableColumn id="5" xr3:uid="{00000000-0010-0000-0A00-000005000000}" name="Tipo de categoría" dataDxfId="100"/>
    <tableColumn id="6" xr3:uid="{00000000-0010-0000-0A00-000006000000}" name="Clave de concepto de pago" dataDxfId="99"/>
    <tableColumn id="7" xr3:uid="{00000000-0010-0000-0A00-000007000000}" name="Clave de nivel de puesto" dataDxfId="98"/>
    <tableColumn id="8" xr3:uid="{00000000-0010-0000-0A00-000008000000}" name="Clave de nivel de sueldo" dataDxfId="97"/>
    <tableColumn id="9" xr3:uid="{00000000-0010-0000-0A00-000009000000}" name="Inicio de vigencia del sueldo" dataDxfId="96"/>
    <tableColumn id="10" xr3:uid="{00000000-0010-0000-0A00-00000A000000}" name="Fin de vigencia del sueldo" dataDxfId="95"/>
    <tableColumn id="11" xr3:uid="{00000000-0010-0000-0A00-00000B000000}" name="Monto Mensual Jornada ó de HSM_x000a_Zona A" dataDxfId="94"/>
    <tableColumn id="12" xr3:uid="{00000000-0010-0000-0A00-00000C000000}" name="Monto Mensual Jornada ó de HSM_x000a_Zona B" dataDxfId="93"/>
    <tableColumn id="13" xr3:uid="{00000000-0010-0000-0A00-00000D000000}" name="Monto Mensual Jornada ó de HSM_x000a_Zona C" dataDxfId="92"/>
    <tableColumn id="14" xr3:uid="{00000000-0010-0000-0A00-00000E000000}" name="Horas _x000a_de compatibilidad" dataDxfId="91"/>
    <tableColumn id="15" xr3:uid="{00000000-0010-0000-0A00-00000F000000}" name="Horas de servicio (HSM)" dataDxfId="90"/>
    <tableColumn id="16" xr3:uid="{00000000-0010-0000-0A00-000010000000}" name="Horas de docencia" dataDxfId="89"/>
    <tableColumn id="17" xr3:uid="{00000000-0010-0000-0A00-000011000000}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B000000}" name="Tabla17" displayName="Tabla17" ref="B13:K46" totalsRowShown="0" headerRowDxfId="87" dataDxfId="85" headerRowBorderDxfId="86" tableBorderDxfId="84">
  <autoFilter ref="B13:K46" xr:uid="{00000000-0009-0000-0100-00000F000000}"/>
  <tableColumns count="10">
    <tableColumn id="1" xr3:uid="{00000000-0010-0000-0B00-000001000000}" name="Identificador origen presupuestal de la plaza" dataDxfId="83"/>
    <tableColumn id="2" xr3:uid="{00000000-0010-0000-0B00-000002000000}" name="Tipo de concepto de pago " dataDxfId="82"/>
    <tableColumn id="3" xr3:uid="{00000000-0010-0000-0B00-000003000000}" name="Origen de financiamiento del concepto de percepciones." dataDxfId="81"/>
    <tableColumn id="4" xr3:uid="{00000000-0010-0000-0B00-000004000000}" name="Porcentaje de participación federal por fuente de recursos" dataDxfId="80"/>
    <tableColumn id="5" xr3:uid="{00000000-0010-0000-0B00-000005000000}" name="Grupo al que pertenece concepto de pago (Percepción y/o Deducción)" dataDxfId="79"/>
    <tableColumn id="6" xr3:uid="{00000000-0010-0000-0B00-000006000000}" name="Clave de concepto de pago" dataDxfId="78"/>
    <tableColumn id="7" xr3:uid="{00000000-0010-0000-0B00-000007000000}" name="Descripción del concepto de pago " dataDxfId="77"/>
    <tableColumn id="8" xr3:uid="{00000000-0010-0000-0B00-000008000000}" name="Partida presupuestal" dataDxfId="76"/>
    <tableColumn id="9" xr3:uid="{00000000-0010-0000-0B00-000009000000}" name="Fecha del" dataDxfId="75"/>
    <tableColumn id="10" xr3:uid="{00000000-0010-0000-0B00-00000A000000}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C000000}" name="Tabla18" displayName="Tabla18" ref="B15:H20" totalsRowShown="0" headerRowDxfId="73" dataDxfId="72" tableBorderDxfId="71">
  <autoFilter ref="B15:H20" xr:uid="{00000000-0009-0000-0100-000010000000}"/>
  <tableColumns count="7">
    <tableColumn id="1" xr3:uid="{00000000-0010-0000-0C00-000001000000}" name="Entidad Federativa" dataDxfId="70"/>
    <tableColumn id="2" xr3:uid="{00000000-0010-0000-0C00-000002000000}" name="RFC" dataDxfId="69"/>
    <tableColumn id="3" xr3:uid="{00000000-0010-0000-0C00-000003000000}" name="CURP" dataDxfId="68"/>
    <tableColumn id="4" xr3:uid="{00000000-0010-0000-0C00-000004000000}" name="NOMBRE TRABAJADOR" dataDxfId="67"/>
    <tableColumn id="6" xr3:uid="{00000000-0010-0000-0C00-000006000000}" name="Sin RFC o erroneo" dataDxfId="66"/>
    <tableColumn id="7" xr3:uid="{00000000-0010-0000-0C00-000007000000}" name="RFC Sin Homoclave" dataDxfId="65"/>
    <tableColumn id="8" xr3:uid="{00000000-0010-0000-0C00-000008000000}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D000000}" name="Tabla19" displayName="Tabla19" ref="B14:S21" totalsRowShown="0" dataDxfId="63" tableBorderDxfId="62">
  <autoFilter ref="B14:S21" xr:uid="{00000000-0009-0000-0100-000011000000}"/>
  <tableColumns count="18">
    <tableColumn id="1" xr3:uid="{00000000-0010-0000-0D00-000001000000}" name="Entidad Federativa" dataDxfId="61"/>
    <tableColumn id="2" xr3:uid="{00000000-0010-0000-0D00-000002000000}" name="Municipio" dataDxfId="60"/>
    <tableColumn id="3" xr3:uid="{00000000-0010-0000-0D00-000003000000}" name="Localidad" dataDxfId="59"/>
    <tableColumn id="4" xr3:uid="{00000000-0010-0000-0D00-000004000000}" name="RFC" dataDxfId="58"/>
    <tableColumn id="5" xr3:uid="{00000000-0010-0000-0D00-000005000000}" name="CURP" dataDxfId="57"/>
    <tableColumn id="6" xr3:uid="{00000000-0010-0000-0D00-000006000000}" name="Nombre del Trabajador" dataDxfId="56"/>
    <tableColumn id="7" xr3:uid="{00000000-0010-0000-0D00-000007000000}" name="Clave integrada" dataDxfId="55"/>
    <tableColumn id="8" xr3:uid="{00000000-0010-0000-0D00-000008000000}" name="Partida Presupuestal" dataDxfId="54"/>
    <tableColumn id="9" xr3:uid="{00000000-0010-0000-0D00-000009000000}" name="Código de Pago" dataDxfId="53"/>
    <tableColumn id="10" xr3:uid="{00000000-0010-0000-0D00-00000A000000}" name="Clave de Unidad" dataDxfId="52"/>
    <tableColumn id="11" xr3:uid="{00000000-0010-0000-0D00-00000B000000}" name="Clave de Sub Unidad" dataDxfId="51"/>
    <tableColumn id="12" xr3:uid="{00000000-0010-0000-0D00-00000C000000}" name="Clave de Categoría" dataDxfId="50"/>
    <tableColumn id="13" xr3:uid="{00000000-0010-0000-0D00-00000D000000}" name="Horas semana mes" dataDxfId="49"/>
    <tableColumn id="14" xr3:uid="{00000000-0010-0000-0D00-00000E000000}" name="Número de Plaza" dataDxfId="48"/>
    <tableColumn id="15" xr3:uid="{00000000-0010-0000-0D00-00000F000000}" name="Clave CT" dataDxfId="47"/>
    <tableColumn id="16" xr3:uid="{00000000-0010-0000-0D00-000010000000}" name="Nombre CT" dataDxfId="46"/>
    <tableColumn id="17" xr3:uid="{00000000-0010-0000-0D00-000011000000}" name="Periodo en el CT_x000a_Desde" dataDxfId="45"/>
    <tableColumn id="18" xr3:uid="{00000000-0010-0000-0D00-000012000000}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la20" displayName="Tabla20" ref="B14:T19" totalsRowShown="0" headerRowDxfId="43" dataDxfId="42" tableBorderDxfId="41">
  <autoFilter ref="B14:T19" xr:uid="{00000000-0009-0000-0100-000012000000}"/>
  <tableColumns count="19">
    <tableColumn id="1" xr3:uid="{00000000-0010-0000-0E00-000001000000}" name="Entidad Federativa" dataDxfId="40"/>
    <tableColumn id="2" xr3:uid="{00000000-0010-0000-0E00-000002000000}" name="RFC" dataDxfId="39"/>
    <tableColumn id="3" xr3:uid="{00000000-0010-0000-0E00-000003000000}" name="CURP" dataDxfId="38"/>
    <tableColumn id="4" xr3:uid="{00000000-0010-0000-0E00-000004000000}" name="Nombre" dataDxfId="37"/>
    <tableColumn id="5" xr3:uid="{00000000-0010-0000-0E00-000005000000}" name="Clave integrada" dataDxfId="36"/>
    <tableColumn id="6" xr3:uid="{00000000-0010-0000-0E00-000006000000}" name="Partida Presupuestal" dataDxfId="35"/>
    <tableColumn id="7" xr3:uid="{00000000-0010-0000-0E00-000007000000}" name="Código de Pago" dataDxfId="34"/>
    <tableColumn id="8" xr3:uid="{00000000-0010-0000-0E00-000008000000}" name="Clave de Unidad" dataDxfId="33"/>
    <tableColumn id="9" xr3:uid="{00000000-0010-0000-0E00-000009000000}" name="Clave de Sub Unidad" dataDxfId="32"/>
    <tableColumn id="10" xr3:uid="{00000000-0010-0000-0E00-00000A000000}" name="Clave de Categoría" dataDxfId="31"/>
    <tableColumn id="11" xr3:uid="{00000000-0010-0000-0E00-00000B000000}" name="Horas semana mes" dataDxfId="30"/>
    <tableColumn id="12" xr3:uid="{00000000-0010-0000-0E00-00000C000000}" name="Número de plaza" dataDxfId="29"/>
    <tableColumn id="13" xr3:uid="{00000000-0010-0000-0E00-00000D000000}" name="CT" dataDxfId="28"/>
    <tableColumn id="14" xr3:uid="{00000000-0010-0000-0E00-00000E000000}" name="Nombre CT" dataDxfId="27"/>
    <tableColumn id="15" xr3:uid="{00000000-0010-0000-0E00-00000F000000}" name="Turno CT" dataDxfId="26"/>
    <tableColumn id="16" xr3:uid="{00000000-0010-0000-0E00-000010000000}" name="Periodo_x000a_Desde" dataDxfId="25"/>
    <tableColumn id="17" xr3:uid="{00000000-0010-0000-0E00-000011000000}" name="Periodo_x000a_Hasta" dataDxfId="24"/>
    <tableColumn id="18" xr3:uid="{00000000-0010-0000-0E00-000012000000}" name="Total de Horas en el CT" dataDxfId="23"/>
    <tableColumn id="19" xr3:uid="{00000000-0010-0000-0E00-000013000000}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la21" displayName="Tabla21" ref="B15:T21" totalsRowShown="0" headerRowDxfId="21" dataDxfId="20" tableBorderDxfId="19">
  <autoFilter ref="B15:T21" xr:uid="{00000000-0009-0000-0100-000013000000}"/>
  <tableColumns count="19">
    <tableColumn id="1" xr3:uid="{00000000-0010-0000-0F00-000001000000}" name="Entidad Federativa" dataDxfId="18"/>
    <tableColumn id="2" xr3:uid="{00000000-0010-0000-0F00-000002000000}" name="R.F.C." dataDxfId="17"/>
    <tableColumn id="3" xr3:uid="{00000000-0010-0000-0F00-000003000000}" name="CURP" dataDxfId="16"/>
    <tableColumn id="4" xr3:uid="{00000000-0010-0000-0F00-000004000000}" name="Nombre" dataDxfId="15"/>
    <tableColumn id="5" xr3:uid="{00000000-0010-0000-0F00-000005000000}" name="Clave integrada" dataDxfId="14"/>
    <tableColumn id="6" xr3:uid="{00000000-0010-0000-0F00-000006000000}" name="Partida Presupuestal" dataDxfId="13"/>
    <tableColumn id="7" xr3:uid="{00000000-0010-0000-0F00-000007000000}" name="Código de Pago" dataDxfId="12"/>
    <tableColumn id="8" xr3:uid="{00000000-0010-0000-0F00-000008000000}" name="Clave de Unidad" dataDxfId="11"/>
    <tableColumn id="9" xr3:uid="{00000000-0010-0000-0F00-000009000000}" name="Clave de Sub Unidad" dataDxfId="10"/>
    <tableColumn id="10" xr3:uid="{00000000-0010-0000-0F00-00000A000000}" name="Clave de Categoría" dataDxfId="9"/>
    <tableColumn id="11" xr3:uid="{00000000-0010-0000-0F00-00000B000000}" name="Horas Semana Mes " dataDxfId="8"/>
    <tableColumn id="12" xr3:uid="{00000000-0010-0000-0F00-00000C000000}" name="No. de plaza" dataDxfId="7"/>
    <tableColumn id="13" xr3:uid="{00000000-0010-0000-0F00-00000D000000}" name="CT" dataDxfId="6"/>
    <tableColumn id="14" xr3:uid="{00000000-0010-0000-0F00-00000E000000}" name="Nombre CT" dataDxfId="5"/>
    <tableColumn id="15" xr3:uid="{00000000-0010-0000-0F00-00000F000000}" name="Periodo_x000a_Desde" dataDxfId="4"/>
    <tableColumn id="16" xr3:uid="{00000000-0010-0000-0F00-000010000000}" name="Periodo_x000a_Hasta" dataDxfId="3"/>
    <tableColumn id="17" xr3:uid="{00000000-0010-0000-0F00-000011000000}" name="Monto de Remuneraciones Mensuales " dataDxfId="2"/>
    <tableColumn id="18" xr3:uid="{00000000-0010-0000-0F00-000012000000}" name="Monto de referencia" dataDxfId="1"/>
    <tableColumn id="19" xr3:uid="{00000000-0010-0000-0F00-000013000000}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4:U18" totalsRowShown="0" headerRowDxfId="299" dataDxfId="298" tableBorderDxfId="297">
  <autoFilter ref="B14:U18" xr:uid="{00000000-0009-0000-0100-000002000000}"/>
  <tableColumns count="20">
    <tableColumn id="1" xr3:uid="{00000000-0010-0000-0100-000001000000}" name="Entidad Federativa" dataDxfId="296"/>
    <tableColumn id="2" xr3:uid="{00000000-0010-0000-0100-000002000000}" name="Columna1" dataDxfId="295"/>
    <tableColumn id="3" xr3:uid="{00000000-0010-0000-0100-000003000000}" name="CURP" dataDxfId="294"/>
    <tableColumn id="4" xr3:uid="{00000000-0010-0000-0100-000004000000}" name="NOMBRE" dataDxfId="293"/>
    <tableColumn id="5" xr3:uid="{00000000-0010-0000-0100-000005000000}" name="Clave integrada" dataDxfId="292"/>
    <tableColumn id="6" xr3:uid="{00000000-0010-0000-0100-000006000000}" name="Partida Presupuestal" dataDxfId="291"/>
    <tableColumn id="7" xr3:uid="{00000000-0010-0000-0100-000007000000}" name="Código de Pago" dataDxfId="290"/>
    <tableColumn id="8" xr3:uid="{00000000-0010-0000-0100-000008000000}" name="Clave de Unidad" dataDxfId="289"/>
    <tableColumn id="9" xr3:uid="{00000000-0010-0000-0100-000009000000}" name="Clave de Sub Unidad" dataDxfId="288"/>
    <tableColumn id="10" xr3:uid="{00000000-0010-0000-0100-00000A000000}" name="Clave de Categoría" dataDxfId="287"/>
    <tableColumn id="11" xr3:uid="{00000000-0010-0000-0100-00000B000000}" name="Horas Semana Mes " dataDxfId="286"/>
    <tableColumn id="12" xr3:uid="{00000000-0010-0000-0100-00000C000000}" name="Columna2" dataDxfId="285"/>
    <tableColumn id="13" xr3:uid="{00000000-0010-0000-0100-00000D000000}" name="21/04/2021" dataDxfId="284"/>
    <tableColumn id="14" xr3:uid="{00000000-0010-0000-0100-00000E000000}" name="27/04/2021" dataDxfId="283"/>
    <tableColumn id="15" xr3:uid="{00000000-0010-0000-0100-00000F000000}" name="Percepciones pagadas en el Periodo de la Licencia con Presupuesto Federal*" dataDxfId="282"/>
    <tableColumn id="16" xr3:uid="{00000000-0010-0000-0100-000010000000}" name="Percepciones pagadas en el Periodo de la Licencia con Presupuesto de otra fuente*" dataDxfId="281" dataCellStyle="Millares"/>
    <tableColumn id="17" xr3:uid="{00000000-0010-0000-0100-000011000000}" name="Clave CT Origen" dataDxfId="280"/>
    <tableColumn id="18" xr3:uid="{00000000-0010-0000-0100-000012000000}" name="Licencia_x000a_Clave" dataDxfId="279"/>
    <tableColumn id="19" xr3:uid="{00000000-0010-0000-0100-000013000000}" name="Licencia_x000a_Tipo" dataDxfId="278"/>
    <tableColumn id="20" xr3:uid="{00000000-0010-0000-0100-000014000000}" name="Descripción de la Licencia" dataDxfId="277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10" displayName="Tabla10" ref="B14:S22" totalsRowShown="0" headerRowDxfId="276" dataDxfId="274" headerRowBorderDxfId="275" totalsRowBorderDxfId="273">
  <autoFilter ref="B14:S22" xr:uid="{00000000-0009-0000-0100-000003000000}"/>
  <tableColumns count="18">
    <tableColumn id="1" xr3:uid="{00000000-0010-0000-0200-000001000000}" name="Entidad Federativa" dataDxfId="272"/>
    <tableColumn id="2" xr3:uid="{00000000-0010-0000-0200-000002000000}" name="RFC" dataDxfId="271"/>
    <tableColumn id="3" xr3:uid="{00000000-0010-0000-0200-000003000000}" name="CURP" dataDxfId="270"/>
    <tableColumn id="4" xr3:uid="{00000000-0010-0000-0200-000004000000}" name="Nombre" dataDxfId="269"/>
    <tableColumn id="5" xr3:uid="{00000000-0010-0000-0200-000005000000}" name="Partida Presupuestal" dataDxfId="268"/>
    <tableColumn id="6" xr3:uid="{00000000-0010-0000-0200-000006000000}" name="Código de Pago" dataDxfId="267"/>
    <tableColumn id="7" xr3:uid="{00000000-0010-0000-0200-000007000000}" name="Clave de Unidad" dataDxfId="266"/>
    <tableColumn id="8" xr3:uid="{00000000-0010-0000-0200-000008000000}" name="Clave de Sub Unidad" dataDxfId="265"/>
    <tableColumn id="9" xr3:uid="{00000000-0010-0000-0200-000009000000}" name="Clave de Categoría" dataDxfId="264"/>
    <tableColumn id="10" xr3:uid="{00000000-0010-0000-0200-00000A000000}" name="Horas semana mes" dataDxfId="263"/>
    <tableColumn id="11" xr3:uid="{00000000-0010-0000-0200-00000B000000}" name="Número de plaza" dataDxfId="262"/>
    <tableColumn id="12" xr3:uid="{00000000-0010-0000-0200-00000C000000}" name="Clave de Centro de Trabajo" dataDxfId="261"/>
    <tableColumn id="13" xr3:uid="{00000000-0010-0000-0200-00000D000000}" name="Fecha de emisión de pago" dataDxfId="260"/>
    <tableColumn id="14" xr3:uid="{00000000-0010-0000-0200-00000E000000}" name="Motivo del Pago Retroactivo" dataDxfId="259"/>
    <tableColumn id="15" xr3:uid="{00000000-0010-0000-0200-00000F000000}" name="Periodo pagado_x000a_Desde" dataDxfId="258"/>
    <tableColumn id="16" xr3:uid="{00000000-0010-0000-0200-000010000000}" name="Periodo pagado_x000a_Hasta" dataDxfId="257"/>
    <tableColumn id="17" xr3:uid="{00000000-0010-0000-0200-000011000000}" name="Días transcurridos para el pago" dataDxfId="256"/>
    <tableColumn id="18" xr3:uid="{00000000-0010-0000-0200-000012000000}" name="Percepciones pagadas en el periodo reportado *" dataDxfId="255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la118" displayName="Tabla118" ref="B15:Y183" totalsRowShown="0" headerRowDxfId="254" dataDxfId="253" tableBorderDxfId="252">
  <tableColumns count="24">
    <tableColumn id="1" xr3:uid="{00000000-0010-0000-0300-000001000000}" name="Entidad Federativa" dataDxfId="251"/>
    <tableColumn id="2" xr3:uid="{00000000-0010-0000-0300-000002000000}" name="RFC" dataDxfId="250"/>
    <tableColumn id="3" xr3:uid="{00000000-0010-0000-0300-000003000000}" name="CURP" dataDxfId="249"/>
    <tableColumn id="4" xr3:uid="{00000000-0010-0000-0300-000004000000}" name="Nombre" dataDxfId="248"/>
    <tableColumn id="5" xr3:uid="{00000000-0010-0000-0300-000005000000}" name="Centros de Trabajo" dataDxfId="247"/>
    <tableColumn id="6" xr3:uid="{00000000-0010-0000-0300-000006000000}" name="Jornada" dataDxfId="246"/>
    <tableColumn id="7" xr3:uid="{00000000-0010-0000-0300-000007000000}" name="HSM" dataDxfId="245"/>
    <tableColumn id="8" xr3:uid="{00000000-0010-0000-0300-000008000000}" name="Honorarios" dataDxfId="244"/>
    <tableColumn id="9" xr3:uid="{00000000-0010-0000-0300-000009000000}" name="Jornada2" dataDxfId="243"/>
    <tableColumn id="10" xr3:uid="{00000000-0010-0000-0300-00000A000000}" name="HSM3" dataDxfId="242"/>
    <tableColumn id="11" xr3:uid="{00000000-0010-0000-0300-00000B000000}" name="Honorarios4" dataDxfId="241"/>
    <tableColumn id="12" xr3:uid="{00000000-0010-0000-0300-00000C000000}" name="Jornada5" dataDxfId="240"/>
    <tableColumn id="13" xr3:uid="{00000000-0010-0000-0300-00000D000000}" name="HSM6" dataDxfId="239"/>
    <tableColumn id="14" xr3:uid="{00000000-0010-0000-0300-00000E000000}" name="Honorarios7" dataDxfId="238"/>
    <tableColumn id="15" xr3:uid="{00000000-0010-0000-0300-00000F000000}" name="Jornada8" dataDxfId="237"/>
    <tableColumn id="16" xr3:uid="{00000000-0010-0000-0300-000010000000}" name="HSM9" dataDxfId="236"/>
    <tableColumn id="17" xr3:uid="{00000000-0010-0000-0300-000011000000}" name="Honorarios10" dataDxfId="235"/>
    <tableColumn id="18" xr3:uid="{00000000-0010-0000-0300-000012000000}" name="Jornada11" dataDxfId="234"/>
    <tableColumn id="19" xr3:uid="{00000000-0010-0000-0300-000013000000}" name="HSM12" dataDxfId="233"/>
    <tableColumn id="20" xr3:uid="{00000000-0010-0000-0300-000014000000}" name="Honorarios13" dataDxfId="232"/>
    <tableColumn id="21" xr3:uid="{00000000-0010-0000-0300-000015000000}" name="Total plazas Jornada" dataDxfId="231"/>
    <tableColumn id="22" xr3:uid="{00000000-0010-0000-0300-000016000000}" name="Total _x000a_HSM" dataDxfId="230"/>
    <tableColumn id="23" xr3:uid="{00000000-0010-0000-0300-000017000000}" name="Total de Honorarios" dataDxfId="229"/>
    <tableColumn id="25" xr3:uid="{00000000-0010-0000-0300-000019000000}" name="Columna1" dataDxfId="228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12" displayName="Tabla12" ref="B14:V182" totalsRowShown="0" headerRowDxfId="227" dataDxfId="226" tableBorderDxfId="225">
  <sortState xmlns:xlrd2="http://schemas.microsoft.com/office/spreadsheetml/2017/richdata2" ref="B16:V223">
    <sortCondition ref="N16:N223"/>
    <sortCondition ref="L16:L223"/>
    <sortCondition ref="M16:M223"/>
    <sortCondition ref="P16:P223"/>
  </sortState>
  <tableColumns count="21">
    <tableColumn id="1" xr3:uid="{00000000-0010-0000-0400-000001000000}" name="Entidad Federativa" dataDxfId="224"/>
    <tableColumn id="2" xr3:uid="{00000000-0010-0000-0400-000002000000}" name="Clave CT" dataDxfId="223"/>
    <tableColumn id="3" xr3:uid="{00000000-0010-0000-0400-000003000000}" name="Turno" dataDxfId="222"/>
    <tableColumn id="4" xr3:uid="{00000000-0010-0000-0400-000004000000}" name="RFC" dataDxfId="221"/>
    <tableColumn id="5" xr3:uid="{00000000-0010-0000-0400-000005000000}" name="CURP" dataDxfId="220"/>
    <tableColumn id="6" xr3:uid="{00000000-0010-0000-0400-000006000000}" name="Nombre" dataDxfId="219"/>
    <tableColumn id="7" xr3:uid="{00000000-0010-0000-0400-000007000000}" name="Funcion Real" dataDxfId="218"/>
    <tableColumn id="8" xr3:uid="{00000000-0010-0000-0400-000008000000}" name="Horas que labora en el Centro de Trabajo" dataDxfId="217"/>
    <tableColumn id="11" xr3:uid="{00000000-0010-0000-0400-00000B000000}" name="Partida Presupuestal" dataDxfId="216"/>
    <tableColumn id="12" xr3:uid="{00000000-0010-0000-0400-00000C000000}" name="Código de Pago" dataDxfId="215"/>
    <tableColumn id="13" xr3:uid="{00000000-0010-0000-0400-00000D000000}" name="Clave de Unidad" dataDxfId="214"/>
    <tableColumn id="14" xr3:uid="{00000000-0010-0000-0400-00000E000000}" name="Clave de Sub Unidad" dataDxfId="213"/>
    <tableColumn id="15" xr3:uid="{00000000-0010-0000-0400-00000F000000}" name="Clave de Categoría" dataDxfId="212"/>
    <tableColumn id="16" xr3:uid="{00000000-0010-0000-0400-000010000000}" name="Horas semana mes" dataDxfId="211"/>
    <tableColumn id="17" xr3:uid="{00000000-0010-0000-0400-000011000000}" name="Número de plaza" dataDxfId="210"/>
    <tableColumn id="18" xr3:uid="{00000000-0010-0000-0400-000012000000}" name="Tipo de Categoría" dataDxfId="209"/>
    <tableColumn id="19" xr3:uid="{00000000-0010-0000-0400-000013000000}" name="Identificador de Contrato de Honorarios" dataDxfId="208"/>
    <tableColumn id="20" xr3:uid="{00000000-0010-0000-0400-000014000000}" name="Periodo de efecto de pago en el trimestre_x000a_Inicial" dataDxfId="207"/>
    <tableColumn id="21" xr3:uid="{00000000-0010-0000-0400-000015000000}" name="Periodo de efecto de pago en el trimestre_x000a_Termino" dataDxfId="206"/>
    <tableColumn id="22" xr3:uid="{00000000-0010-0000-0400-000016000000}" name="Percepciones pagadas en el Periodo de Comisión con Presupuesto Federal*" dataDxfId="205"/>
    <tableColumn id="23" xr3:uid="{00000000-0010-0000-0400-000017000000}" name="Percepciones pagadas en el Periodo de Comisión con Presupuesto de otra fuente*" dataDxfId="204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3" displayName="Tabla13" ref="B13:S16" totalsRowShown="0" headerRowDxfId="203" dataDxfId="202" tableBorderDxfId="201">
  <sortState xmlns:xlrd2="http://schemas.microsoft.com/office/spreadsheetml/2017/richdata2" ref="B16:S17">
    <sortCondition ref="K16:K17"/>
    <sortCondition ref="M16:M17"/>
  </sortState>
  <tableColumns count="18">
    <tableColumn id="1" xr3:uid="{00000000-0010-0000-0500-000001000000}" name="Columna1" dataDxfId="200"/>
    <tableColumn id="2" xr3:uid="{00000000-0010-0000-0500-000002000000}" name="Columna2" dataDxfId="199"/>
    <tableColumn id="3" xr3:uid="{00000000-0010-0000-0500-000003000000}" name="Columna3" dataDxfId="198"/>
    <tableColumn id="4" xr3:uid="{00000000-0010-0000-0500-000004000000}" name="Columna4" dataDxfId="197"/>
    <tableColumn id="5" xr3:uid="{00000000-0010-0000-0500-000005000000}" name="Columna5" dataDxfId="196"/>
    <tableColumn id="8" xr3:uid="{00000000-0010-0000-0500-000008000000}" name="Columna6" dataDxfId="195" dataCellStyle="Normal 2 2"/>
    <tableColumn id="9" xr3:uid="{00000000-0010-0000-0500-000009000000}" name="Columna7" dataDxfId="194" dataCellStyle="Normal 2 2"/>
    <tableColumn id="10" xr3:uid="{00000000-0010-0000-0500-00000A000000}" name="Columna8" dataDxfId="193"/>
    <tableColumn id="11" xr3:uid="{00000000-0010-0000-0500-00000B000000}" name="Columna9" dataDxfId="192"/>
    <tableColumn id="12" xr3:uid="{00000000-0010-0000-0500-00000C000000}" name="Columna10" dataDxfId="191" dataCellStyle="Normal 2 2"/>
    <tableColumn id="13" xr3:uid="{00000000-0010-0000-0500-00000D000000}" name="Columna11" dataDxfId="190" dataCellStyle="Normal 2 2"/>
    <tableColumn id="14" xr3:uid="{00000000-0010-0000-0500-00000E000000}" name="Columna12" dataDxfId="189" dataCellStyle="Normal 2 2"/>
    <tableColumn id="15" xr3:uid="{00000000-0010-0000-0500-00000F000000}" name="Columna13" dataDxfId="188" dataCellStyle="Normal 2 2"/>
    <tableColumn id="16" xr3:uid="{00000000-0010-0000-0500-000010000000}" name="Columna14" dataDxfId="187" dataCellStyle="Normal 2 2"/>
    <tableColumn id="17" xr3:uid="{00000000-0010-0000-0500-000011000000}" name="Columna15" dataDxfId="186"/>
    <tableColumn id="18" xr3:uid="{00000000-0010-0000-0500-000012000000}" name="Columna16" dataDxfId="185" dataCellStyle="Normal 2 2"/>
    <tableColumn id="19" xr3:uid="{00000000-0010-0000-0500-000013000000}" name="Columna17" dataDxfId="184" dataCellStyle="Normal 2 2"/>
    <tableColumn id="20" xr3:uid="{00000000-0010-0000-0500-000014000000}" name="Columna18" dataDxfId="183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a4" displayName="Tabla4" ref="B14:Q20" totalsRowShown="0" headerRowDxfId="182" dataDxfId="181" tableBorderDxfId="180">
  <autoFilter ref="B14:Q20" xr:uid="{00000000-0009-0000-0100-000009000000}"/>
  <tableColumns count="16">
    <tableColumn id="1" xr3:uid="{00000000-0010-0000-0600-000001000000}" name="Entidad Federativa" dataDxfId="179"/>
    <tableColumn id="2" xr3:uid="{00000000-0010-0000-0600-000002000000}" name="R.F.C." dataDxfId="178"/>
    <tableColumn id="3" xr3:uid="{00000000-0010-0000-0600-000003000000}" name="CURP" dataDxfId="177"/>
    <tableColumn id="4" xr3:uid="{00000000-0010-0000-0600-000004000000}" name="NOMBRE" dataDxfId="176"/>
    <tableColumn id="5" xr3:uid="{00000000-0010-0000-0600-000005000000}" name="Clave Centro de Trabajo" dataDxfId="175"/>
    <tableColumn id="6" xr3:uid="{00000000-0010-0000-0600-000006000000}" name="Última(s) ó Penultima(s) Plaza(s) Ocupada(s)_x000a_(*)" dataDxfId="174"/>
    <tableColumn id="7" xr3:uid="{00000000-0010-0000-0600-000007000000}" name="Partida Presupuestal" dataDxfId="173"/>
    <tableColumn id="8" xr3:uid="{00000000-0010-0000-0600-000008000000}" name="Código de Pago" dataDxfId="172"/>
    <tableColumn id="9" xr3:uid="{00000000-0010-0000-0600-000009000000}" name="Clave de Unidad" dataDxfId="171"/>
    <tableColumn id="10" xr3:uid="{00000000-0010-0000-0600-00000A000000}" name="Clave de Sub Unidad" dataDxfId="170"/>
    <tableColumn id="11" xr3:uid="{00000000-0010-0000-0600-00000B000000}" name="Clave de Categoría" dataDxfId="169"/>
    <tableColumn id="12" xr3:uid="{00000000-0010-0000-0600-00000C000000}" name="Horas Semana Mes " dataDxfId="168"/>
    <tableColumn id="13" xr3:uid="{00000000-0010-0000-0600-00000D000000}" name="Número de Plaza" dataDxfId="167"/>
    <tableColumn id="14" xr3:uid="{00000000-0010-0000-0600-00000E000000}" name="Periodo ocupado_x000a_Inicio" dataDxfId="166"/>
    <tableColumn id="15" xr3:uid="{00000000-0010-0000-0600-00000F000000}" name="Periodo ocupado_x000a_Conclusión" dataDxfId="165"/>
    <tableColumn id="16" xr3:uid="{00000000-0010-0000-0600-000010000000}" name="Quincena de inicio de jubilación" dataDxfId="164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a5" displayName="Tabla5" ref="B14:R18" totalsRowShown="0" headerRowDxfId="163" dataDxfId="162" tableBorderDxfId="161">
  <autoFilter ref="B14:R18" xr:uid="{00000000-0009-0000-0100-00000A000000}"/>
  <tableColumns count="17">
    <tableColumn id="1" xr3:uid="{00000000-0010-0000-0700-000001000000}" name="Entidad Federativa" dataDxfId="160"/>
    <tableColumn id="2" xr3:uid="{00000000-0010-0000-0700-000002000000}" name="R.F.C." dataDxfId="159"/>
    <tableColumn id="3" xr3:uid="{00000000-0010-0000-0700-000003000000}" name="CURP" dataDxfId="158"/>
    <tableColumn id="4" xr3:uid="{00000000-0010-0000-0700-000004000000}" name="NOMBRE" dataDxfId="157"/>
    <tableColumn id="5" xr3:uid="{00000000-0010-0000-0700-000005000000}" name="Clave integrada" dataDxfId="156"/>
    <tableColumn id="6" xr3:uid="{00000000-0010-0000-0700-000006000000}" name="Partida Presupuestal" dataDxfId="155"/>
    <tableColumn id="7" xr3:uid="{00000000-0010-0000-0700-000007000000}" name="Código de Pago" dataDxfId="154"/>
    <tableColumn id="8" xr3:uid="{00000000-0010-0000-0700-000008000000}" name="Clave de Unidad" dataDxfId="153"/>
    <tableColumn id="9" xr3:uid="{00000000-0010-0000-0700-000009000000}" name="Clave de Sub Unidad" dataDxfId="152"/>
    <tableColumn id="10" xr3:uid="{00000000-0010-0000-0700-00000A000000}" name="Clave de Categoría" dataDxfId="151"/>
    <tableColumn id="11" xr3:uid="{00000000-0010-0000-0700-00000B000000}" name="Horas Semana Mes " dataDxfId="150"/>
    <tableColumn id="12" xr3:uid="{00000000-0010-0000-0700-00000C000000}" name="Número de Plaza" dataDxfId="149"/>
    <tableColumn id="13" xr3:uid="{00000000-0010-0000-0700-00000D000000}" name="Periodo Licencia_x000a_Inicio" dataDxfId="148"/>
    <tableColumn id="14" xr3:uid="{00000000-0010-0000-0700-00000E000000}" name="Periodo Licencia_x000a_Conclusión" dataDxfId="147"/>
    <tableColumn id="15" xr3:uid="{00000000-0010-0000-0700-00000F000000}" name="Percepciones pagadas con Presupuesto Federal en el  Periodo reportado*" dataDxfId="146"/>
    <tableColumn id="16" xr3:uid="{00000000-0010-0000-0700-000010000000}" name="Percepciones pagadas con Presupuesto de otra Fuente en el  Periodo reportado*" dataDxfId="145"/>
    <tableColumn id="17" xr3:uid="{00000000-0010-0000-0700-000011000000}" name="Clave CT Origen" dataDxfId="144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8000000}" name="Tabla14" displayName="Tabla14" ref="B14:M22" totalsRowShown="0" headerRowDxfId="143" dataDxfId="142" tableBorderDxfId="141">
  <autoFilter ref="B14:M22" xr:uid="{00000000-0009-0000-0100-00000C000000}"/>
  <tableColumns count="12">
    <tableColumn id="1" xr3:uid="{00000000-0010-0000-0800-000001000000}" name="Entidad Federativa" dataDxfId="140"/>
    <tableColumn id="2" xr3:uid="{00000000-0010-0000-0800-000002000000}" name="Clave Centro de Trabajo" dataDxfId="139"/>
    <tableColumn id="3" xr3:uid="{00000000-0010-0000-0800-000003000000}" name="Columna1" dataDxfId="138"/>
    <tableColumn id="4" xr3:uid="{00000000-0010-0000-0800-000004000000}" name="CURP" dataDxfId="137"/>
    <tableColumn id="5" xr3:uid="{00000000-0010-0000-0800-000005000000}" name="Nombre" dataDxfId="136"/>
    <tableColumn id="6" xr3:uid="{00000000-0010-0000-0800-000006000000}" name="Identificador del Contrato" dataDxfId="135"/>
    <tableColumn id="7" xr3:uid="{00000000-0010-0000-0800-000007000000}" name="Clave de Categoría" dataDxfId="134"/>
    <tableColumn id="8" xr3:uid="{00000000-0010-0000-0800-000008000000}" name="Horas Semana Mes " dataDxfId="133"/>
    <tableColumn id="9" xr3:uid="{00000000-0010-0000-0800-000009000000}" name="Periodo de Contratación_x000a_Inicio" dataDxfId="132"/>
    <tableColumn id="10" xr3:uid="{00000000-0010-0000-0800-00000A000000}" name="Periodo de Contratación_x000a_Conclusión" dataDxfId="131"/>
    <tableColumn id="11" xr3:uid="{00000000-0010-0000-0800-00000B000000}" name="Función" dataDxfId="130"/>
    <tableColumn id="12" xr3:uid="{00000000-0010-0000-0800-00000C000000}" name="Percepciones pagadas dentro del periodo reportado" dataDxfId="129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6:T57"/>
  <sheetViews>
    <sheetView showGridLines="0" zoomScale="85" zoomScaleNormal="85" workbookViewId="0">
      <selection activeCell="D60" sqref="D60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94" t="s">
        <v>0</v>
      </c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</row>
    <row r="11" spans="2:20" ht="21" customHeight="1" x14ac:dyDescent="0.25">
      <c r="C11" s="494"/>
      <c r="D11" s="494"/>
      <c r="E11" s="494"/>
      <c r="F11" s="494"/>
      <c r="G11" s="494"/>
      <c r="H11" s="494"/>
      <c r="I11" s="494"/>
      <c r="J11" s="494"/>
      <c r="K11" s="494"/>
      <c r="L11" s="494"/>
      <c r="M11" s="494"/>
      <c r="N11" s="494"/>
      <c r="O11" s="494"/>
      <c r="P11" s="494"/>
      <c r="Q11" s="494"/>
      <c r="R11" s="494"/>
      <c r="S11" s="494"/>
    </row>
    <row r="12" spans="2:20" ht="21" customHeight="1" x14ac:dyDescent="0.25">
      <c r="C12" s="494"/>
      <c r="D12" s="494"/>
      <c r="E12" s="494"/>
      <c r="F12" s="494"/>
      <c r="G12" s="494"/>
      <c r="H12" s="494"/>
      <c r="I12" s="494"/>
      <c r="J12" s="494"/>
      <c r="K12" s="494"/>
      <c r="L12" s="494"/>
      <c r="M12" s="494"/>
      <c r="N12" s="494"/>
      <c r="O12" s="494"/>
      <c r="P12" s="494"/>
      <c r="Q12" s="494"/>
      <c r="R12" s="494"/>
      <c r="S12" s="494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507" t="s">
        <v>1</v>
      </c>
      <c r="C16" s="507"/>
      <c r="D16" s="507"/>
      <c r="E16" s="508" t="s">
        <v>309</v>
      </c>
      <c r="F16" s="508"/>
      <c r="G16" s="508"/>
      <c r="H16" s="508"/>
      <c r="I16" s="508"/>
      <c r="J16" s="508"/>
      <c r="K16" s="508"/>
      <c r="L16" s="508"/>
      <c r="M16" s="508"/>
      <c r="N16" s="508"/>
      <c r="O16" s="508"/>
      <c r="P16" s="508"/>
      <c r="Q16" s="508"/>
      <c r="R16" s="508"/>
      <c r="S16" s="508"/>
      <c r="T16" s="1"/>
    </row>
    <row r="17" spans="2:20" ht="18.75" x14ac:dyDescent="0.3">
      <c r="B17" s="247" t="s">
        <v>2</v>
      </c>
      <c r="E17" s="508" t="s">
        <v>273</v>
      </c>
      <c r="F17" s="508"/>
      <c r="G17" s="508"/>
      <c r="H17" s="508"/>
      <c r="I17" s="508"/>
      <c r="J17" s="508"/>
      <c r="K17" s="508"/>
      <c r="L17" s="508"/>
      <c r="M17" s="508"/>
      <c r="N17" s="508"/>
      <c r="O17" s="508"/>
      <c r="P17" s="508"/>
      <c r="Q17" s="508"/>
      <c r="R17" s="508"/>
      <c r="S17" s="508"/>
      <c r="T17" s="1"/>
    </row>
    <row r="18" spans="2:20" ht="18.75" x14ac:dyDescent="0.3">
      <c r="B18" s="253" t="s">
        <v>3</v>
      </c>
      <c r="D18" s="238"/>
      <c r="E18" s="495" t="s">
        <v>1226</v>
      </c>
      <c r="F18" s="495"/>
      <c r="G18" s="495"/>
      <c r="H18" s="495"/>
      <c r="I18" s="495"/>
      <c r="J18" s="495"/>
      <c r="K18" s="495"/>
      <c r="L18" s="495"/>
      <c r="M18" s="495"/>
      <c r="N18" s="495"/>
      <c r="O18" s="495"/>
      <c r="P18" s="495"/>
      <c r="Q18" s="495"/>
      <c r="R18" s="495"/>
      <c r="S18" s="495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343</v>
      </c>
      <c r="J20" s="2"/>
      <c r="K20" s="2" t="s">
        <v>4</v>
      </c>
      <c r="L20" s="2"/>
      <c r="M20" s="3" t="s">
        <v>344</v>
      </c>
      <c r="N20" s="2"/>
      <c r="O20" s="303" t="s">
        <v>345</v>
      </c>
      <c r="P20" s="2"/>
      <c r="Q20" s="3" t="s">
        <v>310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427">
        <v>1</v>
      </c>
      <c r="C24" s="251" t="s">
        <v>7</v>
      </c>
      <c r="D24" s="509" t="s">
        <v>8</v>
      </c>
      <c r="E24" s="509"/>
      <c r="F24" s="509"/>
      <c r="G24" s="510"/>
      <c r="H24" s="249"/>
      <c r="I24" s="304">
        <f>'A Y  II D3'!C19</f>
        <v>4</v>
      </c>
      <c r="J24" s="428"/>
      <c r="K24" s="304">
        <v>1</v>
      </c>
      <c r="L24" s="428"/>
      <c r="M24" s="304">
        <f>I24</f>
        <v>4</v>
      </c>
      <c r="N24" s="304"/>
      <c r="O24" s="304">
        <f>M24</f>
        <v>4</v>
      </c>
      <c r="P24" s="304"/>
      <c r="Q24" s="430">
        <f>'A Y  II D3'!P19</f>
        <v>187475.25</v>
      </c>
      <c r="R24" s="428"/>
      <c r="S24" s="304">
        <f>'A Y  II D3'!Q21</f>
        <v>326402.78999999998</v>
      </c>
      <c r="T24" s="5"/>
    </row>
    <row r="25" spans="2:20" ht="24" customHeight="1" x14ac:dyDescent="0.25">
      <c r="B25" s="427">
        <v>2</v>
      </c>
      <c r="C25" s="251" t="s">
        <v>9</v>
      </c>
      <c r="D25" s="509" t="s">
        <v>10</v>
      </c>
      <c r="E25" s="509"/>
      <c r="F25" s="509"/>
      <c r="G25" s="510"/>
      <c r="H25" s="249"/>
      <c r="I25" s="304">
        <f>I24</f>
        <v>4</v>
      </c>
      <c r="J25" s="428"/>
      <c r="K25" s="304">
        <v>1</v>
      </c>
      <c r="L25" s="428"/>
      <c r="M25" s="304">
        <f>M24</f>
        <v>4</v>
      </c>
      <c r="N25" s="304"/>
      <c r="O25" s="304">
        <f>O24</f>
        <v>4</v>
      </c>
      <c r="P25" s="304"/>
      <c r="Q25" s="430">
        <f>Q24</f>
        <v>187475.25</v>
      </c>
      <c r="R25" s="428"/>
      <c r="S25" s="304">
        <f>S24</f>
        <v>326402.78999999998</v>
      </c>
      <c r="T25" s="5"/>
    </row>
    <row r="26" spans="2:20" ht="42" customHeight="1" x14ac:dyDescent="0.25">
      <c r="B26" s="427">
        <v>3</v>
      </c>
      <c r="C26" s="251" t="s">
        <v>11</v>
      </c>
      <c r="D26" s="511" t="s">
        <v>12</v>
      </c>
      <c r="E26" s="511"/>
      <c r="F26" s="511"/>
      <c r="G26" s="512"/>
      <c r="H26" s="250"/>
      <c r="I26" s="304">
        <v>0</v>
      </c>
      <c r="J26" s="428"/>
      <c r="K26" s="304">
        <v>1</v>
      </c>
      <c r="L26" s="428"/>
      <c r="M26" s="304">
        <v>0</v>
      </c>
      <c r="N26" s="304"/>
      <c r="O26" s="304">
        <v>0</v>
      </c>
      <c r="P26" s="304"/>
      <c r="Q26" s="304" t="s">
        <v>339</v>
      </c>
      <c r="R26" s="428"/>
      <c r="S26" s="304" t="s">
        <v>339</v>
      </c>
      <c r="T26" s="5"/>
    </row>
    <row r="27" spans="2:20" ht="24" customHeight="1" x14ac:dyDescent="0.25">
      <c r="B27" s="427">
        <v>4</v>
      </c>
      <c r="C27" s="251" t="s">
        <v>13</v>
      </c>
      <c r="D27" s="505" t="s">
        <v>14</v>
      </c>
      <c r="E27" s="505"/>
      <c r="F27" s="505"/>
      <c r="G27" s="506"/>
      <c r="H27" s="249"/>
      <c r="I27" s="304">
        <f>'II B) Y 1'!C184</f>
        <v>168</v>
      </c>
      <c r="J27" s="428"/>
      <c r="K27" s="304">
        <v>4</v>
      </c>
      <c r="L27" s="428"/>
      <c r="M27" s="304">
        <f>I27</f>
        <v>168</v>
      </c>
      <c r="N27" s="304"/>
      <c r="O27" s="304">
        <f>M27</f>
        <v>168</v>
      </c>
      <c r="P27" s="428"/>
      <c r="Q27" s="304">
        <f>Q28</f>
        <v>11183983.029999997</v>
      </c>
      <c r="R27" s="428"/>
      <c r="S27" s="304">
        <f>S28</f>
        <v>5302832.6100000013</v>
      </c>
      <c r="T27" s="5"/>
    </row>
    <row r="28" spans="2:20" ht="24" customHeight="1" x14ac:dyDescent="0.25">
      <c r="B28" s="427">
        <v>5</v>
      </c>
      <c r="C28" s="251" t="s">
        <v>15</v>
      </c>
      <c r="D28" s="505" t="s">
        <v>16</v>
      </c>
      <c r="E28" s="505"/>
      <c r="F28" s="505"/>
      <c r="G28" s="506"/>
      <c r="H28" s="249"/>
      <c r="I28" s="304">
        <f>'II B) Y 1'!C184</f>
        <v>168</v>
      </c>
      <c r="J28" s="428"/>
      <c r="K28" s="304">
        <v>4</v>
      </c>
      <c r="L28" s="428"/>
      <c r="M28" s="304">
        <f>I28</f>
        <v>168</v>
      </c>
      <c r="N28" s="304"/>
      <c r="O28" s="304">
        <f>M28</f>
        <v>168</v>
      </c>
      <c r="P28" s="304"/>
      <c r="Q28" s="304">
        <f>'II C y 1_'!U185</f>
        <v>11183983.029999997</v>
      </c>
      <c r="R28" s="428"/>
      <c r="S28" s="304">
        <f>'II C y 1_'!V187</f>
        <v>5302832.6100000013</v>
      </c>
      <c r="T28" s="5"/>
    </row>
    <row r="29" spans="2:20" ht="24" customHeight="1" x14ac:dyDescent="0.25">
      <c r="B29" s="427">
        <v>6</v>
      </c>
      <c r="C29" s="251" t="s">
        <v>17</v>
      </c>
      <c r="D29" s="505" t="s">
        <v>18</v>
      </c>
      <c r="E29" s="505"/>
      <c r="F29" s="505"/>
      <c r="G29" s="506"/>
      <c r="H29" s="249"/>
      <c r="I29" s="304">
        <f>'II D) 2'!C18</f>
        <v>3</v>
      </c>
      <c r="J29" s="428"/>
      <c r="K29" s="304">
        <v>1</v>
      </c>
      <c r="L29" s="428"/>
      <c r="M29" s="304">
        <f>I29</f>
        <v>3</v>
      </c>
      <c r="N29" s="304"/>
      <c r="O29" s="304">
        <f>I29</f>
        <v>3</v>
      </c>
      <c r="P29" s="304"/>
      <c r="Q29" s="304" t="s">
        <v>339</v>
      </c>
      <c r="R29" s="429"/>
      <c r="S29" s="304" t="s">
        <v>339</v>
      </c>
      <c r="T29" s="5"/>
    </row>
    <row r="30" spans="2:20" ht="24" customHeight="1" x14ac:dyDescent="0.25">
      <c r="B30" s="427">
        <v>7</v>
      </c>
      <c r="C30" s="251" t="s">
        <v>349</v>
      </c>
      <c r="D30" s="505" t="s">
        <v>19</v>
      </c>
      <c r="E30" s="505"/>
      <c r="F30" s="505"/>
      <c r="G30" s="506"/>
      <c r="H30" s="249"/>
      <c r="I30" s="304">
        <v>1</v>
      </c>
      <c r="J30" s="428"/>
      <c r="K30" s="304">
        <v>1</v>
      </c>
      <c r="L30" s="428"/>
      <c r="M30" s="304">
        <v>1</v>
      </c>
      <c r="N30" s="304"/>
      <c r="O30" s="304">
        <v>1</v>
      </c>
      <c r="P30" s="304"/>
      <c r="Q30" s="304" t="s">
        <v>339</v>
      </c>
      <c r="R30" s="429"/>
      <c r="S30" s="304" t="s">
        <v>339</v>
      </c>
      <c r="T30" s="5"/>
    </row>
    <row r="31" spans="2:20" ht="24" customHeight="1" x14ac:dyDescent="0.25">
      <c r="B31" s="427">
        <v>8</v>
      </c>
      <c r="C31" s="251" t="s">
        <v>350</v>
      </c>
      <c r="D31" s="505" t="s">
        <v>20</v>
      </c>
      <c r="E31" s="505"/>
      <c r="F31" s="505"/>
      <c r="G31" s="506"/>
      <c r="H31" s="249"/>
      <c r="I31" s="304">
        <v>1</v>
      </c>
      <c r="J31" s="428"/>
      <c r="K31" s="304">
        <v>1</v>
      </c>
      <c r="L31" s="428"/>
      <c r="M31" s="304">
        <v>1</v>
      </c>
      <c r="N31" s="304">
        <v>0</v>
      </c>
      <c r="O31" s="304">
        <v>1</v>
      </c>
      <c r="P31" s="304"/>
      <c r="Q31" s="304">
        <v>1</v>
      </c>
      <c r="R31" s="428"/>
      <c r="S31" s="430">
        <v>1</v>
      </c>
      <c r="T31" s="5"/>
    </row>
    <row r="32" spans="2:20" ht="24" customHeight="1" x14ac:dyDescent="0.25">
      <c r="B32" s="427">
        <v>9</v>
      </c>
      <c r="C32" s="251" t="s">
        <v>21</v>
      </c>
      <c r="D32" s="505" t="s">
        <v>22</v>
      </c>
      <c r="E32" s="505"/>
      <c r="F32" s="505"/>
      <c r="G32" s="506"/>
      <c r="H32" s="249"/>
      <c r="I32" s="304">
        <v>1</v>
      </c>
      <c r="J32" s="428"/>
      <c r="K32" s="304">
        <v>1</v>
      </c>
      <c r="L32" s="428"/>
      <c r="M32" s="304">
        <v>1</v>
      </c>
      <c r="N32" s="304"/>
      <c r="O32" s="304" t="s">
        <v>339</v>
      </c>
      <c r="P32" s="304"/>
      <c r="Q32" s="304" t="s">
        <v>339</v>
      </c>
      <c r="R32" s="428"/>
      <c r="S32" s="304" t="s">
        <v>339</v>
      </c>
      <c r="T32" s="5"/>
    </row>
    <row r="33" spans="2:20" ht="24" customHeight="1" x14ac:dyDescent="0.25">
      <c r="B33" s="427">
        <v>10</v>
      </c>
      <c r="C33" s="251" t="s">
        <v>23</v>
      </c>
      <c r="D33" s="505" t="s">
        <v>24</v>
      </c>
      <c r="E33" s="505"/>
      <c r="F33" s="505"/>
      <c r="G33" s="506"/>
      <c r="H33" s="249"/>
      <c r="I33" s="304">
        <f>COUNTA(Tabla15[Clave Tipo educativo])</f>
        <v>24</v>
      </c>
      <c r="J33" s="428"/>
      <c r="K33" s="304">
        <v>1</v>
      </c>
      <c r="L33" s="428"/>
      <c r="M33" s="304" t="s">
        <v>339</v>
      </c>
      <c r="N33" s="304"/>
      <c r="O33" s="304" t="s">
        <v>339</v>
      </c>
      <c r="P33" s="304"/>
      <c r="Q33" s="304" t="s">
        <v>339</v>
      </c>
      <c r="R33" s="428"/>
      <c r="S33" s="304" t="s">
        <v>339</v>
      </c>
      <c r="T33" s="5"/>
    </row>
    <row r="34" spans="2:20" ht="24" customHeight="1" x14ac:dyDescent="0.25">
      <c r="B34" s="427">
        <v>11</v>
      </c>
      <c r="C34" s="251" t="s">
        <v>25</v>
      </c>
      <c r="D34" s="505" t="s">
        <v>26</v>
      </c>
      <c r="E34" s="505"/>
      <c r="F34" s="505"/>
      <c r="G34" s="506"/>
      <c r="H34" s="249"/>
      <c r="I34" s="304">
        <f>COUNTA(Tabla16[Identificador origen presupuestal de la plaza])</f>
        <v>24</v>
      </c>
      <c r="J34" s="428"/>
      <c r="K34" s="304">
        <v>2</v>
      </c>
      <c r="L34" s="428"/>
      <c r="M34" s="304" t="s">
        <v>339</v>
      </c>
      <c r="N34" s="304"/>
      <c r="O34" s="304" t="s">
        <v>339</v>
      </c>
      <c r="P34" s="304"/>
      <c r="Q34" s="304" t="s">
        <v>339</v>
      </c>
      <c r="R34" s="428"/>
      <c r="S34" s="304" t="s">
        <v>339</v>
      </c>
      <c r="T34" s="5"/>
    </row>
    <row r="35" spans="2:20" ht="24" customHeight="1" x14ac:dyDescent="0.25">
      <c r="B35" s="427">
        <v>12</v>
      </c>
      <c r="C35" s="251" t="s">
        <v>27</v>
      </c>
      <c r="D35" s="505" t="s">
        <v>28</v>
      </c>
      <c r="E35" s="505"/>
      <c r="F35" s="505"/>
      <c r="G35" s="506"/>
      <c r="H35" s="249"/>
      <c r="I35" s="304">
        <f>COUNTA(Tabla17[Identificador origen presupuestal de la plaza])</f>
        <v>33</v>
      </c>
      <c r="J35" s="428"/>
      <c r="K35" s="304">
        <v>1</v>
      </c>
      <c r="L35" s="428"/>
      <c r="M35" s="304" t="s">
        <v>339</v>
      </c>
      <c r="N35" s="304"/>
      <c r="O35" s="304" t="s">
        <v>339</v>
      </c>
      <c r="P35" s="304"/>
      <c r="Q35" s="304" t="s">
        <v>339</v>
      </c>
      <c r="R35" s="428"/>
      <c r="S35" s="304" t="s">
        <v>339</v>
      </c>
      <c r="T35" s="5"/>
    </row>
    <row r="36" spans="2:20" ht="24" customHeight="1" x14ac:dyDescent="0.25">
      <c r="B36" s="427">
        <v>13</v>
      </c>
      <c r="C36" s="251" t="s">
        <v>29</v>
      </c>
      <c r="D36" s="505" t="s">
        <v>30</v>
      </c>
      <c r="E36" s="505"/>
      <c r="F36" s="505"/>
      <c r="G36" s="506"/>
      <c r="H36" s="249"/>
      <c r="I36" s="304">
        <v>0</v>
      </c>
      <c r="J36" s="428"/>
      <c r="K36" s="304">
        <v>1</v>
      </c>
      <c r="L36" s="428"/>
      <c r="M36" s="304">
        <v>0</v>
      </c>
      <c r="N36" s="304"/>
      <c r="O36" s="304" t="s">
        <v>339</v>
      </c>
      <c r="P36" s="304"/>
      <c r="Q36" s="304" t="s">
        <v>339</v>
      </c>
      <c r="R36" s="428"/>
      <c r="S36" s="304" t="s">
        <v>339</v>
      </c>
      <c r="T36" s="5"/>
    </row>
    <row r="37" spans="2:20" ht="40.5" customHeight="1" x14ac:dyDescent="0.25">
      <c r="B37" s="427">
        <v>14</v>
      </c>
      <c r="C37" s="251" t="s">
        <v>31</v>
      </c>
      <c r="D37" s="511" t="s">
        <v>32</v>
      </c>
      <c r="E37" s="511"/>
      <c r="F37" s="511"/>
      <c r="G37" s="512"/>
      <c r="H37" s="250"/>
      <c r="I37" s="304">
        <v>0</v>
      </c>
      <c r="J37" s="428"/>
      <c r="K37" s="304">
        <v>1</v>
      </c>
      <c r="L37" s="428"/>
      <c r="M37" s="304">
        <v>0</v>
      </c>
      <c r="N37" s="304"/>
      <c r="O37" s="304" t="s">
        <v>339</v>
      </c>
      <c r="P37" s="304"/>
      <c r="Q37" s="304" t="s">
        <v>339</v>
      </c>
      <c r="R37" s="428"/>
      <c r="S37" s="304" t="s">
        <v>339</v>
      </c>
      <c r="T37" s="5"/>
    </row>
    <row r="38" spans="2:20" ht="41.25" customHeight="1" x14ac:dyDescent="0.25">
      <c r="B38" s="427">
        <v>15</v>
      </c>
      <c r="C38" s="251" t="s">
        <v>33</v>
      </c>
      <c r="D38" s="511" t="s">
        <v>34</v>
      </c>
      <c r="E38" s="511"/>
      <c r="F38" s="511"/>
      <c r="G38" s="512"/>
      <c r="H38" s="250"/>
      <c r="I38" s="304">
        <v>0</v>
      </c>
      <c r="J38" s="428"/>
      <c r="K38" s="304">
        <v>1</v>
      </c>
      <c r="L38" s="428"/>
      <c r="M38" s="304">
        <v>0</v>
      </c>
      <c r="N38" s="304"/>
      <c r="O38" s="304">
        <v>0</v>
      </c>
      <c r="P38" s="304"/>
      <c r="Q38" s="304" t="s">
        <v>339</v>
      </c>
      <c r="R38" s="428"/>
      <c r="S38" s="304" t="s">
        <v>339</v>
      </c>
      <c r="T38" s="5"/>
    </row>
    <row r="39" spans="2:20" ht="60" customHeight="1" x14ac:dyDescent="0.25">
      <c r="B39" s="427">
        <v>16</v>
      </c>
      <c r="C39" s="251" t="s">
        <v>35</v>
      </c>
      <c r="D39" s="496" t="s">
        <v>36</v>
      </c>
      <c r="E39" s="496"/>
      <c r="F39" s="496"/>
      <c r="G39" s="497"/>
      <c r="H39" s="250"/>
      <c r="I39" s="304">
        <v>0</v>
      </c>
      <c r="J39" s="428"/>
      <c r="K39" s="304">
        <v>1</v>
      </c>
      <c r="L39" s="428"/>
      <c r="M39" s="304">
        <v>0</v>
      </c>
      <c r="N39" s="304"/>
      <c r="O39" s="304">
        <v>0</v>
      </c>
      <c r="P39" s="304"/>
      <c r="Q39" s="304">
        <v>0</v>
      </c>
      <c r="R39" s="428"/>
      <c r="S39" s="304">
        <v>0</v>
      </c>
      <c r="T39" s="5"/>
    </row>
    <row r="40" spans="2:20" ht="24" customHeight="1" x14ac:dyDescent="0.25">
      <c r="B40" s="427">
        <v>17</v>
      </c>
      <c r="C40" s="251" t="s">
        <v>311</v>
      </c>
      <c r="D40" s="496" t="s">
        <v>264</v>
      </c>
      <c r="E40" s="496"/>
      <c r="F40" s="496"/>
      <c r="G40" s="497"/>
      <c r="H40" s="250"/>
      <c r="I40" s="304">
        <f>COUNTA(H!B13:B15)</f>
        <v>3</v>
      </c>
      <c r="J40" s="428"/>
      <c r="K40" s="304">
        <v>1</v>
      </c>
      <c r="L40" s="428"/>
      <c r="M40" s="304">
        <v>0</v>
      </c>
      <c r="N40" s="304"/>
      <c r="O40" s="304">
        <v>0</v>
      </c>
      <c r="P40" s="304"/>
      <c r="Q40" s="428">
        <v>0</v>
      </c>
      <c r="R40" s="428">
        <v>0</v>
      </c>
      <c r="S40" s="428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300"/>
      <c r="D45" s="301"/>
      <c r="E45" s="301"/>
      <c r="F45" s="302"/>
    </row>
    <row r="46" spans="2:20" x14ac:dyDescent="0.25">
      <c r="C46" s="498" t="s">
        <v>1227</v>
      </c>
      <c r="D46" s="499"/>
      <c r="E46" s="499"/>
      <c r="F46" s="500"/>
    </row>
    <row r="47" spans="2:20" x14ac:dyDescent="0.25">
      <c r="C47" s="501" t="s">
        <v>37</v>
      </c>
      <c r="D47" s="502"/>
      <c r="E47" s="502"/>
      <c r="F47" s="503"/>
    </row>
    <row r="48" spans="2:20" x14ac:dyDescent="0.25">
      <c r="C48" s="292"/>
      <c r="D48" s="293"/>
      <c r="E48" s="293"/>
      <c r="F48" s="294"/>
    </row>
    <row r="49" spans="3:6" x14ac:dyDescent="0.25">
      <c r="C49" s="498" t="s">
        <v>1228</v>
      </c>
      <c r="D49" s="499"/>
      <c r="E49" s="499"/>
      <c r="F49" s="500"/>
    </row>
    <row r="50" spans="3:6" x14ac:dyDescent="0.25">
      <c r="C50" s="501" t="s">
        <v>38</v>
      </c>
      <c r="D50" s="502"/>
      <c r="E50" s="502"/>
      <c r="F50" s="503"/>
    </row>
    <row r="51" spans="3:6" x14ac:dyDescent="0.25">
      <c r="C51" s="292"/>
      <c r="D51" s="293"/>
      <c r="E51" s="293"/>
      <c r="F51" s="294"/>
    </row>
    <row r="52" spans="3:6" x14ac:dyDescent="0.25">
      <c r="C52" s="498"/>
      <c r="D52" s="499"/>
      <c r="E52" s="499"/>
      <c r="F52" s="500"/>
    </row>
    <row r="53" spans="3:6" x14ac:dyDescent="0.25">
      <c r="C53" s="501" t="s">
        <v>39</v>
      </c>
      <c r="D53" s="502"/>
      <c r="E53" s="502"/>
      <c r="F53" s="503"/>
    </row>
    <row r="54" spans="3:6" x14ac:dyDescent="0.25">
      <c r="C54" s="292"/>
      <c r="D54" s="293"/>
      <c r="E54" s="293"/>
      <c r="F54" s="294"/>
    </row>
    <row r="55" spans="3:6" x14ac:dyDescent="0.25">
      <c r="C55" s="504" t="s">
        <v>1231</v>
      </c>
      <c r="D55" s="499"/>
      <c r="E55" s="499"/>
      <c r="F55" s="500"/>
    </row>
    <row r="56" spans="3:6" x14ac:dyDescent="0.25">
      <c r="C56" s="501" t="s">
        <v>347</v>
      </c>
      <c r="D56" s="502"/>
      <c r="E56" s="502"/>
      <c r="F56" s="503"/>
    </row>
    <row r="57" spans="3:6" x14ac:dyDescent="0.25">
      <c r="C57" s="498"/>
      <c r="D57" s="499"/>
      <c r="E57" s="499"/>
      <c r="F57" s="500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1.299212598425197" right="0.31496062992125984" top="0.74803149606299213" bottom="0.74803149606299213" header="0.31496062992125984" footer="0.31496062992125984"/>
  <pageSetup paperSize="125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F7500CB5-C7AE-42BD-A77C-178BA01F46A2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43"/>
  <sheetViews>
    <sheetView showGridLines="0" zoomScale="57" zoomScaleNormal="57" workbookViewId="0">
      <pane ySplit="9" topLeftCell="A10" activePane="bottomLeft" state="frozen"/>
      <selection activeCell="G34" sqref="G34"/>
      <selection pane="bottomLeft" activeCell="B37" sqref="B37:D37"/>
    </sheetView>
  </sheetViews>
  <sheetFormatPr baseColWidth="10" defaultColWidth="38.140625" defaultRowHeight="15" x14ac:dyDescent="0.25"/>
  <cols>
    <col min="1" max="1" width="2.28515625" style="146" customWidth="1"/>
    <col min="2" max="2" width="17.42578125" style="146" customWidth="1"/>
    <col min="3" max="3" width="19.85546875" style="146" customWidth="1"/>
    <col min="4" max="4" width="24.28515625" style="146" bestFit="1" customWidth="1"/>
    <col min="5" max="5" width="27.140625" style="146" customWidth="1"/>
    <col min="6" max="6" width="49.28515625" style="146" customWidth="1"/>
    <col min="7" max="7" width="16.7109375" style="146" customWidth="1"/>
    <col min="8" max="8" width="13.28515625" style="146" customWidth="1"/>
    <col min="9" max="9" width="11.85546875" style="146" customWidth="1"/>
    <col min="10" max="10" width="11.7109375" style="146" customWidth="1"/>
    <col min="11" max="11" width="15.5703125" style="146" customWidth="1"/>
    <col min="12" max="12" width="61.7109375" style="146" customWidth="1"/>
    <col min="13" max="13" width="16.42578125" style="146" customWidth="1"/>
    <col min="14" max="14" width="0.7109375" style="146" hidden="1" customWidth="1"/>
    <col min="15" max="15" width="0.5703125" style="146" hidden="1" customWidth="1"/>
    <col min="16" max="16" width="2" style="146" hidden="1" customWidth="1"/>
    <col min="17" max="246" width="11.42578125" style="146" customWidth="1"/>
    <col min="247" max="248" width="3.7109375" style="146" customWidth="1"/>
    <col min="249" max="249" width="20.42578125" style="146" customWidth="1"/>
    <col min="250" max="250" width="24.28515625" style="146" bestFit="1" customWidth="1"/>
    <col min="251" max="251" width="22.42578125" style="146" bestFit="1" customWidth="1"/>
    <col min="252" max="16384" width="38.140625" style="146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12" t="s">
        <v>168</v>
      </c>
      <c r="C7" s="13"/>
      <c r="D7" s="13"/>
      <c r="E7" s="13"/>
      <c r="F7" s="13"/>
      <c r="G7" s="13"/>
      <c r="H7" s="13"/>
      <c r="I7" s="13"/>
      <c r="J7" s="13"/>
      <c r="K7" s="13"/>
      <c r="L7" s="337" t="str">
        <f>'Caratula Resumen'!E16</f>
        <v xml:space="preserve"> ZACATECAS </v>
      </c>
      <c r="M7" s="14"/>
    </row>
    <row r="8" spans="1:247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315"/>
      <c r="I8" s="315"/>
      <c r="J8" s="315"/>
      <c r="K8" s="315"/>
      <c r="L8" s="310" t="str">
        <f>'A Y  II D3'!X8</f>
        <v>4o. Trimestre 2021</v>
      </c>
      <c r="M8" s="380"/>
      <c r="N8" s="283"/>
      <c r="O8" s="283"/>
      <c r="P8" s="283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341"/>
    </row>
    <row r="11" spans="1:247" ht="28.5" customHeight="1" x14ac:dyDescent="0.25">
      <c r="A11" s="79"/>
      <c r="B11" s="515" t="s">
        <v>41</v>
      </c>
      <c r="C11" s="522" t="s">
        <v>161</v>
      </c>
      <c r="D11" s="522" t="s">
        <v>42</v>
      </c>
      <c r="E11" s="522" t="s">
        <v>43</v>
      </c>
      <c r="F11" s="522" t="s">
        <v>44</v>
      </c>
      <c r="G11" s="573" t="s">
        <v>169</v>
      </c>
      <c r="H11" s="522" t="s">
        <v>170</v>
      </c>
      <c r="I11" s="522"/>
      <c r="J11" s="522" t="s">
        <v>171</v>
      </c>
      <c r="K11" s="522"/>
      <c r="L11" s="573" t="s">
        <v>172</v>
      </c>
      <c r="M11" s="573" t="s">
        <v>173</v>
      </c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</row>
    <row r="12" spans="1:247" ht="45" x14ac:dyDescent="0.25">
      <c r="A12" s="79"/>
      <c r="B12" s="515"/>
      <c r="C12" s="522"/>
      <c r="D12" s="522"/>
      <c r="E12" s="522"/>
      <c r="F12" s="522"/>
      <c r="G12" s="573"/>
      <c r="H12" s="163" t="s">
        <v>61</v>
      </c>
      <c r="I12" s="163" t="s">
        <v>62</v>
      </c>
      <c r="J12" s="164" t="s">
        <v>64</v>
      </c>
      <c r="K12" s="163" t="s">
        <v>65</v>
      </c>
      <c r="L12" s="573"/>
      <c r="M12" s="573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</row>
    <row r="13" spans="1:247" x14ac:dyDescent="0.25">
      <c r="A13" s="165"/>
      <c r="B13" s="165"/>
      <c r="C13" s="166"/>
      <c r="D13" s="166"/>
      <c r="E13" s="166"/>
      <c r="F13" s="166"/>
      <c r="G13" s="166"/>
      <c r="H13" s="166"/>
      <c r="I13" s="166"/>
      <c r="J13" s="152"/>
      <c r="K13" s="152"/>
      <c r="L13" s="151"/>
      <c r="M13" s="167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</row>
    <row r="14" spans="1:247" ht="60" hidden="1" x14ac:dyDescent="0.25">
      <c r="A14" s="165"/>
      <c r="B14" s="109" t="s">
        <v>41</v>
      </c>
      <c r="C14" s="63" t="s">
        <v>161</v>
      </c>
      <c r="D14" s="305" t="s">
        <v>132</v>
      </c>
      <c r="E14" s="63" t="s">
        <v>43</v>
      </c>
      <c r="F14" s="63" t="s">
        <v>44</v>
      </c>
      <c r="G14" s="109" t="s">
        <v>169</v>
      </c>
      <c r="H14" s="163" t="s">
        <v>61</v>
      </c>
      <c r="I14" s="163" t="s">
        <v>62</v>
      </c>
      <c r="J14" s="163" t="s">
        <v>174</v>
      </c>
      <c r="K14" s="163" t="s">
        <v>175</v>
      </c>
      <c r="L14" s="107" t="s">
        <v>172</v>
      </c>
      <c r="M14" s="109" t="s">
        <v>173</v>
      </c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</row>
    <row r="15" spans="1:247" s="379" customFormat="1" ht="15" customHeight="1" x14ac:dyDescent="0.25">
      <c r="A15" s="421"/>
      <c r="B15" s="364"/>
      <c r="C15" s="365"/>
      <c r="D15" s="366"/>
      <c r="E15" s="367"/>
      <c r="F15" s="368"/>
      <c r="G15" s="367"/>
      <c r="H15" s="365"/>
      <c r="I15" s="369"/>
      <c r="J15" s="370"/>
      <c r="K15" s="370"/>
      <c r="L15" s="371"/>
      <c r="M15" s="37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2"/>
      <c r="Z15" s="422"/>
      <c r="AA15" s="422"/>
      <c r="AB15" s="422"/>
      <c r="AC15" s="422"/>
      <c r="AD15" s="422"/>
      <c r="AE15" s="422"/>
      <c r="AF15" s="422"/>
      <c r="AG15" s="422"/>
      <c r="AH15" s="422"/>
      <c r="AI15" s="422"/>
      <c r="AJ15" s="422"/>
      <c r="AK15" s="422"/>
      <c r="AL15" s="422"/>
      <c r="AM15" s="422"/>
      <c r="AN15" s="422"/>
      <c r="AO15" s="422"/>
      <c r="AP15" s="422"/>
      <c r="AQ15" s="422"/>
      <c r="AR15" s="422"/>
      <c r="AS15" s="422"/>
      <c r="AT15" s="422"/>
      <c r="AU15" s="422"/>
      <c r="AV15" s="422"/>
      <c r="AW15" s="422"/>
      <c r="AX15" s="422"/>
      <c r="AY15" s="422"/>
      <c r="AZ15" s="422"/>
      <c r="BA15" s="422"/>
      <c r="BB15" s="422"/>
      <c r="BC15" s="422"/>
      <c r="BD15" s="422"/>
      <c r="BE15" s="422"/>
      <c r="BF15" s="422"/>
      <c r="BG15" s="422"/>
      <c r="BH15" s="422"/>
      <c r="BI15" s="422"/>
      <c r="BJ15" s="422"/>
      <c r="BK15" s="422"/>
      <c r="BL15" s="422"/>
      <c r="BM15" s="422"/>
      <c r="BN15" s="422"/>
      <c r="BO15" s="422"/>
      <c r="BP15" s="422"/>
      <c r="BQ15" s="422"/>
      <c r="BR15" s="422"/>
      <c r="BS15" s="422"/>
      <c r="BT15" s="422"/>
      <c r="BU15" s="422"/>
      <c r="BV15" s="422"/>
      <c r="BW15" s="422"/>
      <c r="BX15" s="422"/>
      <c r="BY15" s="422"/>
      <c r="BZ15" s="422"/>
      <c r="CA15" s="422"/>
      <c r="CB15" s="422"/>
      <c r="CC15" s="422"/>
      <c r="CD15" s="422"/>
      <c r="CE15" s="422"/>
      <c r="CF15" s="422"/>
      <c r="CG15" s="422"/>
      <c r="CH15" s="422"/>
      <c r="CI15" s="422"/>
      <c r="CJ15" s="422"/>
      <c r="CK15" s="422"/>
      <c r="CL15" s="422"/>
      <c r="CM15" s="422"/>
      <c r="CN15" s="422"/>
      <c r="CO15" s="422"/>
      <c r="CP15" s="422"/>
      <c r="CQ15" s="422"/>
      <c r="CR15" s="422"/>
      <c r="CS15" s="422"/>
      <c r="CT15" s="422"/>
      <c r="CU15" s="422"/>
      <c r="CV15" s="422"/>
      <c r="CW15" s="422"/>
      <c r="CX15" s="422"/>
      <c r="CY15" s="422"/>
      <c r="CZ15" s="422"/>
      <c r="DA15" s="422"/>
      <c r="DB15" s="422"/>
      <c r="DC15" s="422"/>
      <c r="DD15" s="422"/>
      <c r="DE15" s="422"/>
      <c r="DF15" s="422"/>
      <c r="DG15" s="422"/>
      <c r="DH15" s="422"/>
      <c r="DI15" s="422"/>
      <c r="DJ15" s="422"/>
      <c r="DK15" s="422"/>
      <c r="DL15" s="422"/>
      <c r="DM15" s="422"/>
      <c r="DN15" s="422"/>
      <c r="DO15" s="422"/>
      <c r="DP15" s="422"/>
      <c r="DQ15" s="422"/>
      <c r="DR15" s="422"/>
      <c r="DS15" s="422"/>
      <c r="DT15" s="422"/>
      <c r="DU15" s="422"/>
      <c r="DV15" s="422"/>
      <c r="DW15" s="422"/>
      <c r="DX15" s="422"/>
      <c r="DY15" s="422"/>
      <c r="DZ15" s="422"/>
      <c r="EA15" s="422"/>
      <c r="EB15" s="422"/>
      <c r="EC15" s="422"/>
      <c r="ED15" s="422"/>
      <c r="EE15" s="422"/>
      <c r="EF15" s="422"/>
      <c r="EG15" s="422"/>
      <c r="EH15" s="422"/>
      <c r="EI15" s="422"/>
      <c r="EJ15" s="422"/>
      <c r="EK15" s="422"/>
      <c r="EL15" s="422"/>
      <c r="EM15" s="422"/>
      <c r="EN15" s="422"/>
      <c r="EO15" s="422"/>
      <c r="EP15" s="422"/>
      <c r="EQ15" s="422"/>
      <c r="ER15" s="422"/>
      <c r="ES15" s="422"/>
      <c r="ET15" s="422"/>
      <c r="EU15" s="422"/>
      <c r="EV15" s="422"/>
      <c r="EW15" s="422"/>
      <c r="EX15" s="422"/>
      <c r="EY15" s="422"/>
      <c r="EZ15" s="422"/>
      <c r="FA15" s="422"/>
      <c r="FB15" s="422"/>
      <c r="FC15" s="422"/>
      <c r="FD15" s="422"/>
      <c r="FE15" s="422"/>
      <c r="FF15" s="422"/>
      <c r="FG15" s="422"/>
      <c r="FH15" s="422"/>
      <c r="FI15" s="422"/>
      <c r="FJ15" s="422"/>
      <c r="FK15" s="422"/>
      <c r="FL15" s="422"/>
      <c r="FM15" s="422"/>
      <c r="FN15" s="422"/>
      <c r="FO15" s="422"/>
      <c r="FP15" s="422"/>
      <c r="FQ15" s="422"/>
      <c r="FR15" s="422"/>
      <c r="FS15" s="422"/>
      <c r="FT15" s="422"/>
      <c r="FU15" s="422"/>
      <c r="FV15" s="422"/>
      <c r="FW15" s="422"/>
      <c r="FX15" s="422"/>
      <c r="FY15" s="422"/>
      <c r="FZ15" s="422"/>
      <c r="GA15" s="422"/>
      <c r="GB15" s="422"/>
      <c r="GC15" s="422"/>
      <c r="GD15" s="422"/>
      <c r="GE15" s="422"/>
      <c r="GF15" s="422"/>
      <c r="GG15" s="422"/>
      <c r="GH15" s="422"/>
      <c r="GI15" s="422"/>
      <c r="GJ15" s="422"/>
      <c r="GK15" s="422"/>
      <c r="GL15" s="422"/>
      <c r="GM15" s="422"/>
      <c r="GN15" s="422"/>
      <c r="GO15" s="422"/>
      <c r="GP15" s="422"/>
      <c r="GQ15" s="422"/>
      <c r="GR15" s="422"/>
      <c r="GS15" s="422"/>
      <c r="GT15" s="422"/>
      <c r="GU15" s="422"/>
      <c r="GV15" s="422"/>
      <c r="GW15" s="422"/>
      <c r="GX15" s="422"/>
      <c r="GY15" s="422"/>
      <c r="GZ15" s="422"/>
      <c r="HA15" s="422"/>
      <c r="HB15" s="422"/>
      <c r="HC15" s="422"/>
      <c r="HD15" s="422"/>
      <c r="HE15" s="422"/>
      <c r="HF15" s="422"/>
      <c r="HG15" s="422"/>
      <c r="HH15" s="422"/>
      <c r="HI15" s="422"/>
      <c r="HJ15" s="422"/>
      <c r="HK15" s="422"/>
      <c r="HL15" s="422"/>
      <c r="HM15" s="422"/>
      <c r="HN15" s="422"/>
      <c r="HO15" s="422"/>
      <c r="HP15" s="422"/>
      <c r="HQ15" s="422"/>
      <c r="HR15" s="422"/>
      <c r="HS15" s="422"/>
      <c r="HT15" s="422"/>
      <c r="HU15" s="422"/>
      <c r="HV15" s="422"/>
      <c r="HW15" s="422"/>
      <c r="HX15" s="422"/>
      <c r="HY15" s="422"/>
      <c r="HZ15" s="422"/>
      <c r="IA15" s="422"/>
      <c r="IB15" s="422"/>
      <c r="IC15" s="422"/>
      <c r="ID15" s="422"/>
      <c r="IE15" s="422"/>
      <c r="IF15" s="422"/>
      <c r="IG15" s="422"/>
      <c r="IH15" s="422"/>
    </row>
    <row r="16" spans="1:247" s="379" customFormat="1" ht="15" customHeight="1" x14ac:dyDescent="0.25">
      <c r="A16" s="421"/>
      <c r="B16" s="364"/>
      <c r="C16" s="365"/>
      <c r="D16" s="366"/>
      <c r="E16" s="367"/>
      <c r="F16" s="368"/>
      <c r="G16" s="367"/>
      <c r="H16" s="365"/>
      <c r="I16" s="369"/>
      <c r="J16" s="370"/>
      <c r="K16" s="370"/>
      <c r="L16" s="371"/>
      <c r="M16" s="372"/>
      <c r="N16" s="422"/>
      <c r="O16" s="422"/>
      <c r="P16" s="422"/>
      <c r="Q16" s="422"/>
      <c r="R16" s="422"/>
      <c r="S16" s="422"/>
      <c r="T16" s="422"/>
      <c r="U16" s="422"/>
      <c r="V16" s="422"/>
      <c r="W16" s="422"/>
      <c r="X16" s="422"/>
      <c r="Y16" s="422"/>
      <c r="Z16" s="422"/>
      <c r="AA16" s="422"/>
      <c r="AB16" s="422"/>
      <c r="AC16" s="422"/>
      <c r="AD16" s="422"/>
      <c r="AE16" s="422"/>
      <c r="AF16" s="422"/>
      <c r="AG16" s="422"/>
      <c r="AH16" s="422"/>
      <c r="AI16" s="422"/>
      <c r="AJ16" s="422"/>
      <c r="AK16" s="422"/>
      <c r="AL16" s="422"/>
      <c r="AM16" s="422"/>
      <c r="AN16" s="422"/>
      <c r="AO16" s="422"/>
      <c r="AP16" s="422"/>
      <c r="AQ16" s="422"/>
      <c r="AR16" s="422"/>
      <c r="AS16" s="422"/>
      <c r="AT16" s="422"/>
      <c r="AU16" s="422"/>
      <c r="AV16" s="422"/>
      <c r="AW16" s="422"/>
      <c r="AX16" s="422"/>
      <c r="AY16" s="422"/>
      <c r="AZ16" s="422"/>
      <c r="BA16" s="422"/>
      <c r="BB16" s="422"/>
      <c r="BC16" s="422"/>
      <c r="BD16" s="422"/>
      <c r="BE16" s="422"/>
      <c r="BF16" s="422"/>
      <c r="BG16" s="422"/>
      <c r="BH16" s="422"/>
      <c r="BI16" s="422"/>
      <c r="BJ16" s="422"/>
      <c r="BK16" s="422"/>
      <c r="BL16" s="422"/>
      <c r="BM16" s="422"/>
      <c r="BN16" s="422"/>
      <c r="BO16" s="422"/>
      <c r="BP16" s="422"/>
      <c r="BQ16" s="422"/>
      <c r="BR16" s="422"/>
      <c r="BS16" s="422"/>
      <c r="BT16" s="422"/>
      <c r="BU16" s="422"/>
      <c r="BV16" s="422"/>
      <c r="BW16" s="422"/>
      <c r="BX16" s="422"/>
      <c r="BY16" s="422"/>
      <c r="BZ16" s="422"/>
      <c r="CA16" s="422"/>
      <c r="CB16" s="422"/>
      <c r="CC16" s="422"/>
      <c r="CD16" s="422"/>
      <c r="CE16" s="422"/>
      <c r="CF16" s="422"/>
      <c r="CG16" s="422"/>
      <c r="CH16" s="422"/>
      <c r="CI16" s="422"/>
      <c r="CJ16" s="422"/>
      <c r="CK16" s="422"/>
      <c r="CL16" s="422"/>
      <c r="CM16" s="422"/>
      <c r="CN16" s="422"/>
      <c r="CO16" s="422"/>
      <c r="CP16" s="422"/>
      <c r="CQ16" s="422"/>
      <c r="CR16" s="422"/>
      <c r="CS16" s="422"/>
      <c r="CT16" s="422"/>
      <c r="CU16" s="422"/>
      <c r="CV16" s="422"/>
      <c r="CW16" s="422"/>
      <c r="CX16" s="422"/>
      <c r="CY16" s="422"/>
      <c r="CZ16" s="422"/>
      <c r="DA16" s="422"/>
      <c r="DB16" s="422"/>
      <c r="DC16" s="422"/>
      <c r="DD16" s="422"/>
      <c r="DE16" s="422"/>
      <c r="DF16" s="422"/>
      <c r="DG16" s="422"/>
      <c r="DH16" s="422"/>
      <c r="DI16" s="422"/>
      <c r="DJ16" s="422"/>
      <c r="DK16" s="422"/>
      <c r="DL16" s="422"/>
      <c r="DM16" s="422"/>
      <c r="DN16" s="422"/>
      <c r="DO16" s="422"/>
      <c r="DP16" s="422"/>
      <c r="DQ16" s="422"/>
      <c r="DR16" s="422"/>
      <c r="DS16" s="422"/>
      <c r="DT16" s="422"/>
      <c r="DU16" s="422"/>
      <c r="DV16" s="422"/>
      <c r="DW16" s="422"/>
      <c r="DX16" s="422"/>
      <c r="DY16" s="422"/>
      <c r="DZ16" s="422"/>
      <c r="EA16" s="422"/>
      <c r="EB16" s="422"/>
      <c r="EC16" s="422"/>
      <c r="ED16" s="422"/>
      <c r="EE16" s="422"/>
      <c r="EF16" s="422"/>
      <c r="EG16" s="422"/>
      <c r="EH16" s="422"/>
      <c r="EI16" s="422"/>
      <c r="EJ16" s="422"/>
      <c r="EK16" s="422"/>
      <c r="EL16" s="422"/>
      <c r="EM16" s="422"/>
      <c r="EN16" s="422"/>
      <c r="EO16" s="422"/>
      <c r="EP16" s="422"/>
      <c r="EQ16" s="422"/>
      <c r="ER16" s="422"/>
      <c r="ES16" s="422"/>
      <c r="ET16" s="422"/>
      <c r="EU16" s="422"/>
      <c r="EV16" s="422"/>
      <c r="EW16" s="422"/>
      <c r="EX16" s="422"/>
      <c r="EY16" s="422"/>
      <c r="EZ16" s="422"/>
      <c r="FA16" s="422"/>
      <c r="FB16" s="422"/>
      <c r="FC16" s="422"/>
      <c r="FD16" s="422"/>
      <c r="FE16" s="422"/>
      <c r="FF16" s="422"/>
      <c r="FG16" s="422"/>
      <c r="FH16" s="422"/>
      <c r="FI16" s="422"/>
      <c r="FJ16" s="422"/>
      <c r="FK16" s="422"/>
      <c r="FL16" s="422"/>
      <c r="FM16" s="422"/>
      <c r="FN16" s="422"/>
      <c r="FO16" s="422"/>
      <c r="FP16" s="422"/>
      <c r="FQ16" s="422"/>
      <c r="FR16" s="422"/>
      <c r="FS16" s="422"/>
      <c r="FT16" s="422"/>
      <c r="FU16" s="422"/>
      <c r="FV16" s="422"/>
      <c r="FW16" s="422"/>
      <c r="FX16" s="422"/>
      <c r="FY16" s="422"/>
      <c r="FZ16" s="422"/>
      <c r="GA16" s="422"/>
      <c r="GB16" s="422"/>
      <c r="GC16" s="422"/>
      <c r="GD16" s="422"/>
      <c r="GE16" s="422"/>
      <c r="GF16" s="422"/>
      <c r="GG16" s="422"/>
      <c r="GH16" s="422"/>
      <c r="GI16" s="422"/>
      <c r="GJ16" s="422"/>
      <c r="GK16" s="422"/>
      <c r="GL16" s="422"/>
      <c r="GM16" s="422"/>
      <c r="GN16" s="422"/>
      <c r="GO16" s="422"/>
      <c r="GP16" s="422"/>
      <c r="GQ16" s="422"/>
      <c r="GR16" s="422"/>
      <c r="GS16" s="422"/>
      <c r="GT16" s="422"/>
      <c r="GU16" s="422"/>
      <c r="GV16" s="422"/>
      <c r="GW16" s="422"/>
      <c r="GX16" s="422"/>
      <c r="GY16" s="422"/>
      <c r="GZ16" s="422"/>
      <c r="HA16" s="422"/>
      <c r="HB16" s="422"/>
      <c r="HC16" s="422"/>
      <c r="HD16" s="422"/>
      <c r="HE16" s="422"/>
      <c r="HF16" s="422"/>
      <c r="HG16" s="422"/>
      <c r="HH16" s="422"/>
      <c r="HI16" s="422"/>
      <c r="HJ16" s="422"/>
      <c r="HK16" s="422"/>
      <c r="HL16" s="422"/>
      <c r="HM16" s="422"/>
      <c r="HN16" s="422"/>
      <c r="HO16" s="422"/>
      <c r="HP16" s="422"/>
      <c r="HQ16" s="422"/>
      <c r="HR16" s="422"/>
      <c r="HS16" s="422"/>
      <c r="HT16" s="422"/>
      <c r="HU16" s="422"/>
      <c r="HV16" s="422"/>
      <c r="HW16" s="422"/>
      <c r="HX16" s="422"/>
      <c r="HY16" s="422"/>
      <c r="HZ16" s="422"/>
      <c r="IA16" s="422"/>
      <c r="IB16" s="422"/>
      <c r="IC16" s="422"/>
      <c r="ID16" s="422"/>
      <c r="IE16" s="422"/>
      <c r="IF16" s="422"/>
      <c r="IG16" s="422"/>
      <c r="IH16" s="422"/>
    </row>
    <row r="17" spans="1:242" s="379" customFormat="1" ht="15" customHeight="1" x14ac:dyDescent="0.25">
      <c r="A17" s="421"/>
      <c r="B17" s="364"/>
      <c r="C17" s="365"/>
      <c r="D17" s="366"/>
      <c r="E17" s="367"/>
      <c r="F17" s="368"/>
      <c r="G17" s="367"/>
      <c r="H17" s="365"/>
      <c r="I17" s="369"/>
      <c r="J17" s="370"/>
      <c r="K17" s="370"/>
      <c r="L17" s="371"/>
      <c r="M17" s="372"/>
      <c r="N17" s="422"/>
      <c r="O17" s="422"/>
      <c r="P17" s="422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2"/>
      <c r="AD17" s="422"/>
      <c r="AE17" s="422"/>
      <c r="AF17" s="422"/>
      <c r="AG17" s="422"/>
      <c r="AH17" s="422"/>
      <c r="AI17" s="422"/>
      <c r="AJ17" s="422"/>
      <c r="AK17" s="422"/>
      <c r="AL17" s="422"/>
      <c r="AM17" s="422"/>
      <c r="AN17" s="422"/>
      <c r="AO17" s="422"/>
      <c r="AP17" s="422"/>
      <c r="AQ17" s="422"/>
      <c r="AR17" s="422"/>
      <c r="AS17" s="422"/>
      <c r="AT17" s="422"/>
      <c r="AU17" s="422"/>
      <c r="AV17" s="422"/>
      <c r="AW17" s="422"/>
      <c r="AX17" s="422"/>
      <c r="AY17" s="422"/>
      <c r="AZ17" s="422"/>
      <c r="BA17" s="422"/>
      <c r="BB17" s="422"/>
      <c r="BC17" s="422"/>
      <c r="BD17" s="422"/>
      <c r="BE17" s="422"/>
      <c r="BF17" s="422"/>
      <c r="BG17" s="422"/>
      <c r="BH17" s="422"/>
      <c r="BI17" s="422"/>
      <c r="BJ17" s="422"/>
      <c r="BK17" s="422"/>
      <c r="BL17" s="422"/>
      <c r="BM17" s="422"/>
      <c r="BN17" s="422"/>
      <c r="BO17" s="422"/>
      <c r="BP17" s="422"/>
      <c r="BQ17" s="422"/>
      <c r="BR17" s="422"/>
      <c r="BS17" s="422"/>
      <c r="BT17" s="422"/>
      <c r="BU17" s="422"/>
      <c r="BV17" s="422"/>
      <c r="BW17" s="422"/>
      <c r="BX17" s="422"/>
      <c r="BY17" s="422"/>
      <c r="BZ17" s="422"/>
      <c r="CA17" s="422"/>
      <c r="CB17" s="422"/>
      <c r="CC17" s="422"/>
      <c r="CD17" s="422"/>
      <c r="CE17" s="422"/>
      <c r="CF17" s="422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2"/>
      <c r="CR17" s="422"/>
      <c r="CS17" s="422"/>
      <c r="CT17" s="422"/>
      <c r="CU17" s="422"/>
      <c r="CV17" s="422"/>
      <c r="CW17" s="422"/>
      <c r="CX17" s="422"/>
      <c r="CY17" s="422"/>
      <c r="CZ17" s="422"/>
      <c r="DA17" s="422"/>
      <c r="DB17" s="422"/>
      <c r="DC17" s="422"/>
      <c r="DD17" s="422"/>
      <c r="DE17" s="422"/>
      <c r="DF17" s="422"/>
      <c r="DG17" s="422"/>
      <c r="DH17" s="422"/>
      <c r="DI17" s="422"/>
      <c r="DJ17" s="422"/>
      <c r="DK17" s="422"/>
      <c r="DL17" s="422"/>
      <c r="DM17" s="422"/>
      <c r="DN17" s="422"/>
      <c r="DO17" s="422"/>
      <c r="DP17" s="422"/>
      <c r="DQ17" s="422"/>
      <c r="DR17" s="422"/>
      <c r="DS17" s="422"/>
      <c r="DT17" s="422"/>
      <c r="DU17" s="422"/>
      <c r="DV17" s="422"/>
      <c r="DW17" s="422"/>
      <c r="DX17" s="422"/>
      <c r="DY17" s="422"/>
      <c r="DZ17" s="422"/>
      <c r="EA17" s="422"/>
      <c r="EB17" s="422"/>
      <c r="EC17" s="422"/>
      <c r="ED17" s="422"/>
      <c r="EE17" s="422"/>
      <c r="EF17" s="422"/>
      <c r="EG17" s="422"/>
      <c r="EH17" s="422"/>
      <c r="EI17" s="422"/>
      <c r="EJ17" s="422"/>
      <c r="EK17" s="422"/>
      <c r="EL17" s="422"/>
      <c r="EM17" s="422"/>
      <c r="EN17" s="422"/>
      <c r="EO17" s="422"/>
      <c r="EP17" s="422"/>
      <c r="EQ17" s="422"/>
      <c r="ER17" s="422"/>
      <c r="ES17" s="422"/>
      <c r="ET17" s="422"/>
      <c r="EU17" s="422"/>
      <c r="EV17" s="422"/>
      <c r="EW17" s="422"/>
      <c r="EX17" s="422"/>
      <c r="EY17" s="422"/>
      <c r="EZ17" s="422"/>
      <c r="FA17" s="422"/>
      <c r="FB17" s="422"/>
      <c r="FC17" s="422"/>
      <c r="FD17" s="422"/>
      <c r="FE17" s="422"/>
      <c r="FF17" s="422"/>
      <c r="FG17" s="422"/>
      <c r="FH17" s="422"/>
      <c r="FI17" s="422"/>
      <c r="FJ17" s="422"/>
      <c r="FK17" s="422"/>
      <c r="FL17" s="422"/>
      <c r="FM17" s="422"/>
      <c r="FN17" s="422"/>
      <c r="FO17" s="422"/>
      <c r="FP17" s="422"/>
      <c r="FQ17" s="422"/>
      <c r="FR17" s="422"/>
      <c r="FS17" s="422"/>
      <c r="FT17" s="422"/>
      <c r="FU17" s="422"/>
      <c r="FV17" s="422"/>
      <c r="FW17" s="422"/>
      <c r="FX17" s="422"/>
      <c r="FY17" s="422"/>
      <c r="FZ17" s="422"/>
      <c r="GA17" s="422"/>
      <c r="GB17" s="422"/>
      <c r="GC17" s="422"/>
      <c r="GD17" s="422"/>
      <c r="GE17" s="422"/>
      <c r="GF17" s="422"/>
      <c r="GG17" s="422"/>
      <c r="GH17" s="422"/>
      <c r="GI17" s="422"/>
      <c r="GJ17" s="422"/>
      <c r="GK17" s="422"/>
      <c r="GL17" s="422"/>
      <c r="GM17" s="422"/>
      <c r="GN17" s="422"/>
      <c r="GO17" s="422"/>
      <c r="GP17" s="422"/>
      <c r="GQ17" s="422"/>
      <c r="GR17" s="422"/>
      <c r="GS17" s="422"/>
      <c r="GT17" s="422"/>
      <c r="GU17" s="422"/>
      <c r="GV17" s="422"/>
      <c r="GW17" s="422"/>
      <c r="GX17" s="422"/>
      <c r="GY17" s="422"/>
      <c r="GZ17" s="422"/>
      <c r="HA17" s="422"/>
      <c r="HB17" s="422"/>
      <c r="HC17" s="422"/>
      <c r="HD17" s="422"/>
      <c r="HE17" s="422"/>
      <c r="HF17" s="422"/>
      <c r="HG17" s="422"/>
      <c r="HH17" s="422"/>
      <c r="HI17" s="422"/>
      <c r="HJ17" s="422"/>
      <c r="HK17" s="422"/>
      <c r="HL17" s="422"/>
      <c r="HM17" s="422"/>
      <c r="HN17" s="422"/>
      <c r="HO17" s="422"/>
      <c r="HP17" s="422"/>
      <c r="HQ17" s="422"/>
      <c r="HR17" s="422"/>
      <c r="HS17" s="422"/>
      <c r="HT17" s="422"/>
      <c r="HU17" s="422"/>
      <c r="HV17" s="422"/>
      <c r="HW17" s="422"/>
      <c r="HX17" s="422"/>
      <c r="HY17" s="422"/>
      <c r="HZ17" s="422"/>
      <c r="IA17" s="422"/>
      <c r="IB17" s="422"/>
      <c r="IC17" s="422"/>
      <c r="ID17" s="422"/>
      <c r="IE17" s="422"/>
      <c r="IF17" s="422"/>
      <c r="IG17" s="422"/>
      <c r="IH17" s="422"/>
    </row>
    <row r="18" spans="1:242" s="379" customFormat="1" ht="15" customHeight="1" x14ac:dyDescent="0.25">
      <c r="A18" s="421"/>
      <c r="B18" s="373"/>
      <c r="C18" s="312"/>
      <c r="D18" s="423"/>
      <c r="E18" s="376"/>
      <c r="F18" s="375"/>
      <c r="G18" s="376"/>
      <c r="H18" s="312"/>
      <c r="I18" s="377"/>
      <c r="J18" s="311"/>
      <c r="K18" s="311"/>
      <c r="L18" s="378"/>
      <c r="M18" s="424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  <c r="Z18" s="422"/>
      <c r="AA18" s="422"/>
      <c r="AB18" s="422"/>
      <c r="AC18" s="422"/>
      <c r="AD18" s="422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422"/>
      <c r="BI18" s="422"/>
      <c r="BJ18" s="422"/>
      <c r="BK18" s="422"/>
      <c r="BL18" s="422"/>
      <c r="BM18" s="422"/>
      <c r="BN18" s="422"/>
      <c r="BO18" s="422"/>
      <c r="BP18" s="422"/>
      <c r="BQ18" s="422"/>
      <c r="BR18" s="422"/>
      <c r="BS18" s="422"/>
      <c r="BT18" s="422"/>
      <c r="BU18" s="422"/>
      <c r="BV18" s="422"/>
      <c r="BW18" s="422"/>
      <c r="BX18" s="422"/>
      <c r="BY18" s="422"/>
      <c r="BZ18" s="422"/>
      <c r="CA18" s="422"/>
      <c r="CB18" s="422"/>
      <c r="CC18" s="422"/>
      <c r="CD18" s="422"/>
      <c r="CE18" s="422"/>
      <c r="CF18" s="422"/>
      <c r="CG18" s="422"/>
      <c r="CH18" s="422"/>
      <c r="CI18" s="422"/>
      <c r="CJ18" s="422"/>
      <c r="CK18" s="422"/>
      <c r="CL18" s="422"/>
      <c r="CM18" s="422"/>
      <c r="CN18" s="422"/>
      <c r="CO18" s="422"/>
      <c r="CP18" s="422"/>
      <c r="CQ18" s="422"/>
      <c r="CR18" s="422"/>
      <c r="CS18" s="422"/>
      <c r="CT18" s="422"/>
      <c r="CU18" s="422"/>
      <c r="CV18" s="422"/>
      <c r="CW18" s="422"/>
      <c r="CX18" s="422"/>
      <c r="CY18" s="422"/>
      <c r="CZ18" s="422"/>
      <c r="DA18" s="422"/>
      <c r="DB18" s="422"/>
      <c r="DC18" s="422"/>
      <c r="DD18" s="422"/>
      <c r="DE18" s="422"/>
      <c r="DF18" s="422"/>
      <c r="DG18" s="422"/>
      <c r="DH18" s="422"/>
      <c r="DI18" s="422"/>
      <c r="DJ18" s="422"/>
      <c r="DK18" s="422"/>
      <c r="DL18" s="422"/>
      <c r="DM18" s="422"/>
      <c r="DN18" s="422"/>
      <c r="DO18" s="422"/>
      <c r="DP18" s="422"/>
      <c r="DQ18" s="422"/>
      <c r="DR18" s="422"/>
      <c r="DS18" s="422"/>
      <c r="DT18" s="422"/>
      <c r="DU18" s="422"/>
      <c r="DV18" s="422"/>
      <c r="DW18" s="422"/>
      <c r="DX18" s="422"/>
      <c r="DY18" s="422"/>
      <c r="DZ18" s="422"/>
      <c r="EA18" s="422"/>
      <c r="EB18" s="422"/>
      <c r="EC18" s="422"/>
      <c r="ED18" s="422"/>
      <c r="EE18" s="422"/>
      <c r="EF18" s="422"/>
      <c r="EG18" s="422"/>
      <c r="EH18" s="422"/>
      <c r="EI18" s="422"/>
      <c r="EJ18" s="422"/>
      <c r="EK18" s="422"/>
      <c r="EL18" s="422"/>
      <c r="EM18" s="422"/>
      <c r="EN18" s="422"/>
      <c r="EO18" s="422"/>
      <c r="EP18" s="422"/>
      <c r="EQ18" s="422"/>
      <c r="ER18" s="422"/>
      <c r="ES18" s="422"/>
      <c r="ET18" s="422"/>
      <c r="EU18" s="422"/>
      <c r="EV18" s="422"/>
      <c r="EW18" s="422"/>
      <c r="EX18" s="422"/>
      <c r="EY18" s="422"/>
      <c r="EZ18" s="422"/>
      <c r="FA18" s="422"/>
      <c r="FB18" s="422"/>
      <c r="FC18" s="422"/>
      <c r="FD18" s="422"/>
      <c r="FE18" s="422"/>
      <c r="FF18" s="422"/>
      <c r="FG18" s="422"/>
      <c r="FH18" s="422"/>
      <c r="FI18" s="422"/>
      <c r="FJ18" s="422"/>
      <c r="FK18" s="422"/>
      <c r="FL18" s="422"/>
      <c r="FM18" s="422"/>
      <c r="FN18" s="422"/>
      <c r="FO18" s="422"/>
      <c r="FP18" s="422"/>
      <c r="FQ18" s="422"/>
      <c r="FR18" s="422"/>
      <c r="FS18" s="422"/>
      <c r="FT18" s="422"/>
      <c r="FU18" s="422"/>
      <c r="FV18" s="422"/>
      <c r="FW18" s="422"/>
      <c r="FX18" s="422"/>
      <c r="FY18" s="422"/>
      <c r="FZ18" s="422"/>
      <c r="GA18" s="422"/>
      <c r="GB18" s="422"/>
      <c r="GC18" s="422"/>
      <c r="GD18" s="422"/>
      <c r="GE18" s="422"/>
      <c r="GF18" s="422"/>
      <c r="GG18" s="422"/>
      <c r="GH18" s="422"/>
      <c r="GI18" s="422"/>
      <c r="GJ18" s="422"/>
      <c r="GK18" s="422"/>
      <c r="GL18" s="422"/>
      <c r="GM18" s="422"/>
      <c r="GN18" s="422"/>
      <c r="GO18" s="422"/>
      <c r="GP18" s="422"/>
      <c r="GQ18" s="422"/>
      <c r="GR18" s="422"/>
      <c r="GS18" s="422"/>
      <c r="GT18" s="422"/>
      <c r="GU18" s="422"/>
      <c r="GV18" s="422"/>
      <c r="GW18" s="422"/>
      <c r="GX18" s="422"/>
      <c r="GY18" s="422"/>
      <c r="GZ18" s="422"/>
      <c r="HA18" s="422"/>
      <c r="HB18" s="422"/>
      <c r="HC18" s="422"/>
      <c r="HD18" s="422"/>
      <c r="HE18" s="422"/>
      <c r="HF18" s="422"/>
      <c r="HG18" s="422"/>
      <c r="HH18" s="422"/>
      <c r="HI18" s="422"/>
      <c r="HJ18" s="422"/>
      <c r="HK18" s="422"/>
      <c r="HL18" s="422"/>
      <c r="HM18" s="422"/>
      <c r="HN18" s="422"/>
      <c r="HO18" s="422"/>
      <c r="HP18" s="422"/>
      <c r="HQ18" s="422"/>
      <c r="HR18" s="422"/>
      <c r="HS18" s="422"/>
      <c r="HT18" s="422"/>
      <c r="HU18" s="422"/>
      <c r="HV18" s="422"/>
      <c r="HW18" s="422"/>
      <c r="HX18" s="422"/>
      <c r="HY18" s="422"/>
      <c r="HZ18" s="422"/>
      <c r="IA18" s="422"/>
      <c r="IB18" s="422"/>
      <c r="IC18" s="422"/>
      <c r="ID18" s="422"/>
      <c r="IE18" s="422"/>
      <c r="IF18" s="422"/>
      <c r="IG18" s="422"/>
      <c r="IH18" s="422"/>
    </row>
    <row r="19" spans="1:242" s="379" customFormat="1" ht="15" customHeight="1" x14ac:dyDescent="0.25">
      <c r="A19" s="421"/>
      <c r="B19" s="364"/>
      <c r="C19" s="365"/>
      <c r="D19" s="366"/>
      <c r="E19" s="367"/>
      <c r="F19" s="368"/>
      <c r="G19" s="367"/>
      <c r="H19" s="365"/>
      <c r="I19" s="369"/>
      <c r="J19" s="370"/>
      <c r="K19" s="370"/>
      <c r="L19" s="371"/>
      <c r="M19" s="37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2"/>
      <c r="AD19" s="422"/>
      <c r="AE19" s="422"/>
      <c r="AF19" s="422"/>
      <c r="AG19" s="422"/>
      <c r="AH19" s="422"/>
      <c r="AI19" s="422"/>
      <c r="AJ19" s="422"/>
      <c r="AK19" s="422"/>
      <c r="AL19" s="422"/>
      <c r="AM19" s="422"/>
      <c r="AN19" s="422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422"/>
      <c r="BI19" s="422"/>
      <c r="BJ19" s="422"/>
      <c r="BK19" s="422"/>
      <c r="BL19" s="422"/>
      <c r="BM19" s="422"/>
      <c r="BN19" s="422"/>
      <c r="BO19" s="422"/>
      <c r="BP19" s="422"/>
      <c r="BQ19" s="422"/>
      <c r="BR19" s="422"/>
      <c r="BS19" s="422"/>
      <c r="BT19" s="422"/>
      <c r="BU19" s="422"/>
      <c r="BV19" s="422"/>
      <c r="BW19" s="422"/>
      <c r="BX19" s="422"/>
      <c r="BY19" s="422"/>
      <c r="BZ19" s="422"/>
      <c r="CA19" s="422"/>
      <c r="CB19" s="422"/>
      <c r="CC19" s="422"/>
      <c r="CD19" s="422"/>
      <c r="CE19" s="422"/>
      <c r="CF19" s="422"/>
      <c r="CG19" s="422"/>
      <c r="CH19" s="422"/>
      <c r="CI19" s="422"/>
      <c r="CJ19" s="422"/>
      <c r="CK19" s="422"/>
      <c r="CL19" s="422"/>
      <c r="CM19" s="422"/>
      <c r="CN19" s="422"/>
      <c r="CO19" s="422"/>
      <c r="CP19" s="422"/>
      <c r="CQ19" s="422"/>
      <c r="CR19" s="422"/>
      <c r="CS19" s="422"/>
      <c r="CT19" s="422"/>
      <c r="CU19" s="422"/>
      <c r="CV19" s="422"/>
      <c r="CW19" s="422"/>
      <c r="CX19" s="422"/>
      <c r="CY19" s="422"/>
      <c r="CZ19" s="422"/>
      <c r="DA19" s="422"/>
      <c r="DB19" s="422"/>
      <c r="DC19" s="422"/>
      <c r="DD19" s="422"/>
      <c r="DE19" s="422"/>
      <c r="DF19" s="422"/>
      <c r="DG19" s="422"/>
      <c r="DH19" s="422"/>
      <c r="DI19" s="422"/>
      <c r="DJ19" s="422"/>
      <c r="DK19" s="422"/>
      <c r="DL19" s="422"/>
      <c r="DM19" s="422"/>
      <c r="DN19" s="422"/>
      <c r="DO19" s="422"/>
      <c r="DP19" s="422"/>
      <c r="DQ19" s="422"/>
      <c r="DR19" s="422"/>
      <c r="DS19" s="422"/>
      <c r="DT19" s="422"/>
      <c r="DU19" s="422"/>
      <c r="DV19" s="422"/>
      <c r="DW19" s="422"/>
      <c r="DX19" s="422"/>
      <c r="DY19" s="422"/>
      <c r="DZ19" s="422"/>
      <c r="EA19" s="422"/>
      <c r="EB19" s="422"/>
      <c r="EC19" s="422"/>
      <c r="ED19" s="422"/>
      <c r="EE19" s="422"/>
      <c r="EF19" s="422"/>
      <c r="EG19" s="422"/>
      <c r="EH19" s="422"/>
      <c r="EI19" s="422"/>
      <c r="EJ19" s="422"/>
      <c r="EK19" s="422"/>
      <c r="EL19" s="422"/>
      <c r="EM19" s="422"/>
      <c r="EN19" s="422"/>
      <c r="EO19" s="422"/>
      <c r="EP19" s="422"/>
      <c r="EQ19" s="422"/>
      <c r="ER19" s="422"/>
      <c r="ES19" s="422"/>
      <c r="ET19" s="422"/>
      <c r="EU19" s="422"/>
      <c r="EV19" s="422"/>
      <c r="EW19" s="422"/>
      <c r="EX19" s="422"/>
      <c r="EY19" s="422"/>
      <c r="EZ19" s="422"/>
      <c r="FA19" s="422"/>
      <c r="FB19" s="422"/>
      <c r="FC19" s="422"/>
      <c r="FD19" s="422"/>
      <c r="FE19" s="422"/>
      <c r="FF19" s="422"/>
      <c r="FG19" s="422"/>
      <c r="FH19" s="422"/>
      <c r="FI19" s="422"/>
      <c r="FJ19" s="422"/>
      <c r="FK19" s="422"/>
      <c r="FL19" s="422"/>
      <c r="FM19" s="422"/>
      <c r="FN19" s="422"/>
      <c r="FO19" s="422"/>
      <c r="FP19" s="422"/>
      <c r="FQ19" s="422"/>
      <c r="FR19" s="422"/>
      <c r="FS19" s="422"/>
      <c r="FT19" s="422"/>
      <c r="FU19" s="422"/>
      <c r="FV19" s="422"/>
      <c r="FW19" s="422"/>
      <c r="FX19" s="422"/>
      <c r="FY19" s="422"/>
      <c r="FZ19" s="422"/>
      <c r="GA19" s="422"/>
      <c r="GB19" s="422"/>
      <c r="GC19" s="422"/>
      <c r="GD19" s="422"/>
      <c r="GE19" s="422"/>
      <c r="GF19" s="422"/>
      <c r="GG19" s="422"/>
      <c r="GH19" s="422"/>
      <c r="GI19" s="422"/>
      <c r="GJ19" s="422"/>
      <c r="GK19" s="422"/>
      <c r="GL19" s="422"/>
      <c r="GM19" s="422"/>
      <c r="GN19" s="422"/>
      <c r="GO19" s="422"/>
      <c r="GP19" s="422"/>
      <c r="GQ19" s="422"/>
      <c r="GR19" s="422"/>
      <c r="GS19" s="422"/>
      <c r="GT19" s="422"/>
      <c r="GU19" s="422"/>
      <c r="GV19" s="422"/>
      <c r="GW19" s="422"/>
      <c r="GX19" s="422"/>
      <c r="GY19" s="422"/>
      <c r="GZ19" s="422"/>
      <c r="HA19" s="422"/>
      <c r="HB19" s="422"/>
      <c r="HC19" s="422"/>
      <c r="HD19" s="422"/>
      <c r="HE19" s="422"/>
      <c r="HF19" s="422"/>
      <c r="HG19" s="422"/>
      <c r="HH19" s="422"/>
      <c r="HI19" s="422"/>
      <c r="HJ19" s="422"/>
      <c r="HK19" s="422"/>
      <c r="HL19" s="422"/>
      <c r="HM19" s="422"/>
      <c r="HN19" s="422"/>
      <c r="HO19" s="422"/>
      <c r="HP19" s="422"/>
      <c r="HQ19" s="422"/>
      <c r="HR19" s="422"/>
      <c r="HS19" s="422"/>
      <c r="HT19" s="422"/>
      <c r="HU19" s="422"/>
      <c r="HV19" s="422"/>
      <c r="HW19" s="422"/>
      <c r="HX19" s="422"/>
      <c r="HY19" s="422"/>
      <c r="HZ19" s="422"/>
      <c r="IA19" s="422"/>
      <c r="IB19" s="422"/>
      <c r="IC19" s="422"/>
      <c r="ID19" s="422"/>
      <c r="IE19" s="422"/>
      <c r="IF19" s="422"/>
      <c r="IG19" s="422"/>
      <c r="IH19" s="422"/>
    </row>
    <row r="20" spans="1:242" s="379" customFormat="1" ht="15" customHeight="1" x14ac:dyDescent="0.25">
      <c r="A20" s="421"/>
      <c r="B20" s="364"/>
      <c r="C20" s="365"/>
      <c r="D20" s="366"/>
      <c r="E20" s="367"/>
      <c r="F20" s="368"/>
      <c r="G20" s="367"/>
      <c r="H20" s="365"/>
      <c r="I20" s="369"/>
      <c r="J20" s="370"/>
      <c r="K20" s="370"/>
      <c r="L20" s="371"/>
      <c r="M20" s="37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2"/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422"/>
      <c r="BI20" s="422"/>
      <c r="BJ20" s="422"/>
      <c r="BK20" s="422"/>
      <c r="BL20" s="422"/>
      <c r="BM20" s="422"/>
      <c r="BN20" s="422"/>
      <c r="BO20" s="422"/>
      <c r="BP20" s="422"/>
      <c r="BQ20" s="422"/>
      <c r="BR20" s="422"/>
      <c r="BS20" s="422"/>
      <c r="BT20" s="422"/>
      <c r="BU20" s="422"/>
      <c r="BV20" s="422"/>
      <c r="BW20" s="422"/>
      <c r="BX20" s="422"/>
      <c r="BY20" s="422"/>
      <c r="BZ20" s="422"/>
      <c r="CA20" s="422"/>
      <c r="CB20" s="422"/>
      <c r="CC20" s="422"/>
      <c r="CD20" s="422"/>
      <c r="CE20" s="422"/>
      <c r="CF20" s="422"/>
      <c r="CG20" s="422"/>
      <c r="CH20" s="422"/>
      <c r="CI20" s="422"/>
      <c r="CJ20" s="422"/>
      <c r="CK20" s="422"/>
      <c r="CL20" s="422"/>
      <c r="CM20" s="422"/>
      <c r="CN20" s="422"/>
      <c r="CO20" s="422"/>
      <c r="CP20" s="422"/>
      <c r="CQ20" s="422"/>
      <c r="CR20" s="422"/>
      <c r="CS20" s="422"/>
      <c r="CT20" s="422"/>
      <c r="CU20" s="422"/>
      <c r="CV20" s="422"/>
      <c r="CW20" s="422"/>
      <c r="CX20" s="422"/>
      <c r="CY20" s="422"/>
      <c r="CZ20" s="422"/>
      <c r="DA20" s="422"/>
      <c r="DB20" s="422"/>
      <c r="DC20" s="422"/>
      <c r="DD20" s="422"/>
      <c r="DE20" s="422"/>
      <c r="DF20" s="422"/>
      <c r="DG20" s="422"/>
      <c r="DH20" s="422"/>
      <c r="DI20" s="422"/>
      <c r="DJ20" s="422"/>
      <c r="DK20" s="422"/>
      <c r="DL20" s="422"/>
      <c r="DM20" s="422"/>
      <c r="DN20" s="422"/>
      <c r="DO20" s="422"/>
      <c r="DP20" s="422"/>
      <c r="DQ20" s="422"/>
      <c r="DR20" s="422"/>
      <c r="DS20" s="422"/>
      <c r="DT20" s="422"/>
      <c r="DU20" s="422"/>
      <c r="DV20" s="422"/>
      <c r="DW20" s="422"/>
      <c r="DX20" s="422"/>
      <c r="DY20" s="422"/>
      <c r="DZ20" s="422"/>
      <c r="EA20" s="422"/>
      <c r="EB20" s="422"/>
      <c r="EC20" s="422"/>
      <c r="ED20" s="422"/>
      <c r="EE20" s="422"/>
      <c r="EF20" s="422"/>
      <c r="EG20" s="422"/>
      <c r="EH20" s="422"/>
      <c r="EI20" s="422"/>
      <c r="EJ20" s="422"/>
      <c r="EK20" s="422"/>
      <c r="EL20" s="422"/>
      <c r="EM20" s="422"/>
      <c r="EN20" s="422"/>
      <c r="EO20" s="422"/>
      <c r="EP20" s="422"/>
      <c r="EQ20" s="422"/>
      <c r="ER20" s="422"/>
      <c r="ES20" s="422"/>
      <c r="ET20" s="422"/>
      <c r="EU20" s="422"/>
      <c r="EV20" s="422"/>
      <c r="EW20" s="422"/>
      <c r="EX20" s="422"/>
      <c r="EY20" s="422"/>
      <c r="EZ20" s="422"/>
      <c r="FA20" s="422"/>
      <c r="FB20" s="422"/>
      <c r="FC20" s="422"/>
      <c r="FD20" s="422"/>
      <c r="FE20" s="422"/>
      <c r="FF20" s="422"/>
      <c r="FG20" s="422"/>
      <c r="FH20" s="422"/>
      <c r="FI20" s="422"/>
      <c r="FJ20" s="422"/>
      <c r="FK20" s="422"/>
      <c r="FL20" s="422"/>
      <c r="FM20" s="422"/>
      <c r="FN20" s="422"/>
      <c r="FO20" s="422"/>
      <c r="FP20" s="422"/>
      <c r="FQ20" s="422"/>
      <c r="FR20" s="422"/>
      <c r="FS20" s="422"/>
      <c r="FT20" s="422"/>
      <c r="FU20" s="422"/>
      <c r="FV20" s="422"/>
      <c r="FW20" s="422"/>
      <c r="FX20" s="422"/>
      <c r="FY20" s="422"/>
      <c r="FZ20" s="422"/>
      <c r="GA20" s="422"/>
      <c r="GB20" s="422"/>
      <c r="GC20" s="422"/>
      <c r="GD20" s="422"/>
      <c r="GE20" s="422"/>
      <c r="GF20" s="422"/>
      <c r="GG20" s="422"/>
      <c r="GH20" s="422"/>
      <c r="GI20" s="422"/>
      <c r="GJ20" s="422"/>
      <c r="GK20" s="422"/>
      <c r="GL20" s="422"/>
      <c r="GM20" s="422"/>
      <c r="GN20" s="422"/>
      <c r="GO20" s="422"/>
      <c r="GP20" s="422"/>
      <c r="GQ20" s="422"/>
      <c r="GR20" s="422"/>
      <c r="GS20" s="422"/>
      <c r="GT20" s="422"/>
      <c r="GU20" s="422"/>
      <c r="GV20" s="422"/>
      <c r="GW20" s="422"/>
      <c r="GX20" s="422"/>
      <c r="GY20" s="422"/>
      <c r="GZ20" s="422"/>
      <c r="HA20" s="422"/>
      <c r="HB20" s="422"/>
      <c r="HC20" s="422"/>
      <c r="HD20" s="422"/>
      <c r="HE20" s="422"/>
      <c r="HF20" s="422"/>
      <c r="HG20" s="422"/>
      <c r="HH20" s="422"/>
      <c r="HI20" s="422"/>
      <c r="HJ20" s="422"/>
      <c r="HK20" s="422"/>
      <c r="HL20" s="422"/>
      <c r="HM20" s="422"/>
      <c r="HN20" s="422"/>
      <c r="HO20" s="422"/>
      <c r="HP20" s="422"/>
      <c r="HQ20" s="422"/>
      <c r="HR20" s="422"/>
      <c r="HS20" s="422"/>
      <c r="HT20" s="422"/>
      <c r="HU20" s="422"/>
      <c r="HV20" s="422"/>
      <c r="HW20" s="422"/>
      <c r="HX20" s="422"/>
      <c r="HY20" s="422"/>
      <c r="HZ20" s="422"/>
      <c r="IA20" s="422"/>
      <c r="IB20" s="422"/>
      <c r="IC20" s="422"/>
      <c r="ID20" s="422"/>
      <c r="IE20" s="422"/>
      <c r="IF20" s="422"/>
      <c r="IG20" s="422"/>
      <c r="IH20" s="422"/>
    </row>
    <row r="21" spans="1:242" s="379" customFormat="1" ht="15" customHeight="1" x14ac:dyDescent="0.25">
      <c r="A21" s="421"/>
      <c r="B21" s="364"/>
      <c r="C21" s="365"/>
      <c r="D21" s="366"/>
      <c r="E21" s="367"/>
      <c r="F21" s="368"/>
      <c r="G21" s="367"/>
      <c r="H21" s="365"/>
      <c r="I21" s="369"/>
      <c r="J21" s="370"/>
      <c r="K21" s="370"/>
      <c r="L21" s="371"/>
      <c r="M21" s="37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  <c r="AA21" s="422"/>
      <c r="AB21" s="422"/>
      <c r="AC21" s="422"/>
      <c r="AD21" s="422"/>
      <c r="AE21" s="422"/>
      <c r="AF21" s="422"/>
      <c r="AG21" s="422"/>
      <c r="AH21" s="422"/>
      <c r="AI21" s="422"/>
      <c r="AJ21" s="422"/>
      <c r="AK21" s="422"/>
      <c r="AL21" s="422"/>
      <c r="AM21" s="422"/>
      <c r="AN21" s="422"/>
      <c r="AO21" s="422"/>
      <c r="AP21" s="422"/>
      <c r="AQ21" s="422"/>
      <c r="AR21" s="422"/>
      <c r="AS21" s="422"/>
      <c r="AT21" s="422"/>
      <c r="AU21" s="422"/>
      <c r="AV21" s="422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2"/>
      <c r="BV21" s="422"/>
      <c r="BW21" s="422"/>
      <c r="BX21" s="422"/>
      <c r="BY21" s="422"/>
      <c r="BZ21" s="422"/>
      <c r="CA21" s="422"/>
      <c r="CB21" s="422"/>
      <c r="CC21" s="422"/>
      <c r="CD21" s="422"/>
      <c r="CE21" s="422"/>
      <c r="CF21" s="422"/>
      <c r="CG21" s="422"/>
      <c r="CH21" s="422"/>
      <c r="CI21" s="422"/>
      <c r="CJ21" s="422"/>
      <c r="CK21" s="422"/>
      <c r="CL21" s="422"/>
      <c r="CM21" s="422"/>
      <c r="CN21" s="422"/>
      <c r="CO21" s="422"/>
      <c r="CP21" s="422"/>
      <c r="CQ21" s="422"/>
      <c r="CR21" s="422"/>
      <c r="CS21" s="422"/>
      <c r="CT21" s="422"/>
      <c r="CU21" s="422"/>
      <c r="CV21" s="422"/>
      <c r="CW21" s="422"/>
      <c r="CX21" s="422"/>
      <c r="CY21" s="422"/>
      <c r="CZ21" s="422"/>
      <c r="DA21" s="422"/>
      <c r="DB21" s="422"/>
      <c r="DC21" s="422"/>
      <c r="DD21" s="422"/>
      <c r="DE21" s="422"/>
      <c r="DF21" s="422"/>
      <c r="DG21" s="422"/>
      <c r="DH21" s="422"/>
      <c r="DI21" s="422"/>
      <c r="DJ21" s="422"/>
      <c r="DK21" s="422"/>
      <c r="DL21" s="422"/>
      <c r="DM21" s="422"/>
      <c r="DN21" s="422"/>
      <c r="DO21" s="422"/>
      <c r="DP21" s="422"/>
      <c r="DQ21" s="422"/>
      <c r="DR21" s="422"/>
      <c r="DS21" s="422"/>
      <c r="DT21" s="422"/>
      <c r="DU21" s="422"/>
      <c r="DV21" s="422"/>
      <c r="DW21" s="422"/>
      <c r="DX21" s="422"/>
      <c r="DY21" s="422"/>
      <c r="DZ21" s="422"/>
      <c r="EA21" s="422"/>
      <c r="EB21" s="422"/>
      <c r="EC21" s="422"/>
      <c r="ED21" s="422"/>
      <c r="EE21" s="422"/>
      <c r="EF21" s="422"/>
      <c r="EG21" s="422"/>
      <c r="EH21" s="422"/>
      <c r="EI21" s="422"/>
      <c r="EJ21" s="422"/>
      <c r="EK21" s="422"/>
      <c r="EL21" s="422"/>
      <c r="EM21" s="422"/>
      <c r="EN21" s="422"/>
      <c r="EO21" s="422"/>
      <c r="EP21" s="422"/>
      <c r="EQ21" s="422"/>
      <c r="ER21" s="422"/>
      <c r="ES21" s="422"/>
      <c r="ET21" s="422"/>
      <c r="EU21" s="422"/>
      <c r="EV21" s="422"/>
      <c r="EW21" s="422"/>
      <c r="EX21" s="422"/>
      <c r="EY21" s="422"/>
      <c r="EZ21" s="422"/>
      <c r="FA21" s="422"/>
      <c r="FB21" s="422"/>
      <c r="FC21" s="422"/>
      <c r="FD21" s="422"/>
      <c r="FE21" s="422"/>
      <c r="FF21" s="422"/>
      <c r="FG21" s="422"/>
      <c r="FH21" s="422"/>
      <c r="FI21" s="422"/>
      <c r="FJ21" s="422"/>
      <c r="FK21" s="422"/>
      <c r="FL21" s="422"/>
      <c r="FM21" s="422"/>
      <c r="FN21" s="422"/>
      <c r="FO21" s="422"/>
      <c r="FP21" s="422"/>
      <c r="FQ21" s="422"/>
      <c r="FR21" s="422"/>
      <c r="FS21" s="422"/>
      <c r="FT21" s="422"/>
      <c r="FU21" s="422"/>
      <c r="FV21" s="422"/>
      <c r="FW21" s="422"/>
      <c r="FX21" s="422"/>
      <c r="FY21" s="422"/>
      <c r="FZ21" s="422"/>
      <c r="GA21" s="422"/>
      <c r="GB21" s="422"/>
      <c r="GC21" s="422"/>
      <c r="GD21" s="422"/>
      <c r="GE21" s="422"/>
      <c r="GF21" s="422"/>
      <c r="GG21" s="422"/>
      <c r="GH21" s="422"/>
      <c r="GI21" s="422"/>
      <c r="GJ21" s="422"/>
      <c r="GK21" s="422"/>
      <c r="GL21" s="422"/>
      <c r="GM21" s="422"/>
      <c r="GN21" s="422"/>
      <c r="GO21" s="422"/>
      <c r="GP21" s="422"/>
      <c r="GQ21" s="422"/>
      <c r="GR21" s="422"/>
      <c r="GS21" s="422"/>
      <c r="GT21" s="422"/>
      <c r="GU21" s="422"/>
      <c r="GV21" s="422"/>
      <c r="GW21" s="422"/>
      <c r="GX21" s="422"/>
      <c r="GY21" s="422"/>
      <c r="GZ21" s="422"/>
      <c r="HA21" s="422"/>
      <c r="HB21" s="422"/>
      <c r="HC21" s="422"/>
      <c r="HD21" s="422"/>
      <c r="HE21" s="422"/>
      <c r="HF21" s="422"/>
      <c r="HG21" s="422"/>
      <c r="HH21" s="422"/>
      <c r="HI21" s="422"/>
      <c r="HJ21" s="422"/>
      <c r="HK21" s="422"/>
      <c r="HL21" s="422"/>
      <c r="HM21" s="422"/>
      <c r="HN21" s="422"/>
      <c r="HO21" s="422"/>
      <c r="HP21" s="422"/>
      <c r="HQ21" s="422"/>
      <c r="HR21" s="422"/>
      <c r="HS21" s="422"/>
      <c r="HT21" s="422"/>
      <c r="HU21" s="422"/>
      <c r="HV21" s="422"/>
      <c r="HW21" s="422"/>
      <c r="HX21" s="422"/>
      <c r="HY21" s="422"/>
      <c r="HZ21" s="422"/>
      <c r="IA21" s="422"/>
      <c r="IB21" s="422"/>
      <c r="IC21" s="422"/>
      <c r="ID21" s="422"/>
      <c r="IE21" s="422"/>
      <c r="IF21" s="422"/>
      <c r="IG21" s="422"/>
      <c r="IH21" s="422"/>
    </row>
    <row r="22" spans="1:242" s="379" customFormat="1" ht="15" customHeight="1" x14ac:dyDescent="0.25">
      <c r="A22" s="421"/>
      <c r="B22" s="364"/>
      <c r="C22" s="365"/>
      <c r="D22" s="366"/>
      <c r="E22" s="367"/>
      <c r="F22" s="368"/>
      <c r="G22" s="367"/>
      <c r="H22" s="365"/>
      <c r="I22" s="369"/>
      <c r="J22" s="370"/>
      <c r="K22" s="370"/>
      <c r="L22" s="371"/>
      <c r="M22" s="37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2"/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  <c r="AP22" s="422"/>
      <c r="AQ22" s="422"/>
      <c r="AR22" s="422"/>
      <c r="AS22" s="422"/>
      <c r="AT22" s="422"/>
      <c r="AU22" s="422"/>
      <c r="AV22" s="422"/>
      <c r="AW22" s="422"/>
      <c r="AX22" s="422"/>
      <c r="AY22" s="422"/>
      <c r="AZ22" s="422"/>
      <c r="BA22" s="422"/>
      <c r="BB22" s="422"/>
      <c r="BC22" s="422"/>
      <c r="BD22" s="422"/>
      <c r="BE22" s="422"/>
      <c r="BF22" s="422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2"/>
      <c r="BV22" s="422"/>
      <c r="BW22" s="422"/>
      <c r="BX22" s="422"/>
      <c r="BY22" s="422"/>
      <c r="BZ22" s="422"/>
      <c r="CA22" s="422"/>
      <c r="CB22" s="422"/>
      <c r="CC22" s="422"/>
      <c r="CD22" s="422"/>
      <c r="CE22" s="422"/>
      <c r="CF22" s="422"/>
      <c r="CG22" s="422"/>
      <c r="CH22" s="422"/>
      <c r="CI22" s="422"/>
      <c r="CJ22" s="422"/>
      <c r="CK22" s="422"/>
      <c r="CL22" s="422"/>
      <c r="CM22" s="422"/>
      <c r="CN22" s="422"/>
      <c r="CO22" s="422"/>
      <c r="CP22" s="422"/>
      <c r="CQ22" s="422"/>
      <c r="CR22" s="422"/>
      <c r="CS22" s="422"/>
      <c r="CT22" s="422"/>
      <c r="CU22" s="422"/>
      <c r="CV22" s="422"/>
      <c r="CW22" s="422"/>
      <c r="CX22" s="422"/>
      <c r="CY22" s="422"/>
      <c r="CZ22" s="422"/>
      <c r="DA22" s="422"/>
      <c r="DB22" s="422"/>
      <c r="DC22" s="422"/>
      <c r="DD22" s="422"/>
      <c r="DE22" s="422"/>
      <c r="DF22" s="422"/>
      <c r="DG22" s="422"/>
      <c r="DH22" s="422"/>
      <c r="DI22" s="422"/>
      <c r="DJ22" s="422"/>
      <c r="DK22" s="422"/>
      <c r="DL22" s="422"/>
      <c r="DM22" s="422"/>
      <c r="DN22" s="422"/>
      <c r="DO22" s="422"/>
      <c r="DP22" s="422"/>
      <c r="DQ22" s="422"/>
      <c r="DR22" s="422"/>
      <c r="DS22" s="422"/>
      <c r="DT22" s="422"/>
      <c r="DU22" s="422"/>
      <c r="DV22" s="422"/>
      <c r="DW22" s="422"/>
      <c r="DX22" s="422"/>
      <c r="DY22" s="422"/>
      <c r="DZ22" s="422"/>
      <c r="EA22" s="422"/>
      <c r="EB22" s="422"/>
      <c r="EC22" s="422"/>
      <c r="ED22" s="422"/>
      <c r="EE22" s="422"/>
      <c r="EF22" s="422"/>
      <c r="EG22" s="422"/>
      <c r="EH22" s="422"/>
      <c r="EI22" s="422"/>
      <c r="EJ22" s="422"/>
      <c r="EK22" s="422"/>
      <c r="EL22" s="422"/>
      <c r="EM22" s="422"/>
      <c r="EN22" s="422"/>
      <c r="EO22" s="422"/>
      <c r="EP22" s="422"/>
      <c r="EQ22" s="422"/>
      <c r="ER22" s="422"/>
      <c r="ES22" s="422"/>
      <c r="ET22" s="422"/>
      <c r="EU22" s="422"/>
      <c r="EV22" s="422"/>
      <c r="EW22" s="422"/>
      <c r="EX22" s="422"/>
      <c r="EY22" s="422"/>
      <c r="EZ22" s="422"/>
      <c r="FA22" s="422"/>
      <c r="FB22" s="422"/>
      <c r="FC22" s="422"/>
      <c r="FD22" s="422"/>
      <c r="FE22" s="422"/>
      <c r="FF22" s="422"/>
      <c r="FG22" s="422"/>
      <c r="FH22" s="422"/>
      <c r="FI22" s="422"/>
      <c r="FJ22" s="422"/>
      <c r="FK22" s="422"/>
      <c r="FL22" s="422"/>
      <c r="FM22" s="422"/>
      <c r="FN22" s="422"/>
      <c r="FO22" s="422"/>
      <c r="FP22" s="422"/>
      <c r="FQ22" s="422"/>
      <c r="FR22" s="422"/>
      <c r="FS22" s="422"/>
      <c r="FT22" s="422"/>
      <c r="FU22" s="422"/>
      <c r="FV22" s="422"/>
      <c r="FW22" s="422"/>
      <c r="FX22" s="422"/>
      <c r="FY22" s="422"/>
      <c r="FZ22" s="422"/>
      <c r="GA22" s="422"/>
      <c r="GB22" s="422"/>
      <c r="GC22" s="422"/>
      <c r="GD22" s="422"/>
      <c r="GE22" s="422"/>
      <c r="GF22" s="422"/>
      <c r="GG22" s="422"/>
      <c r="GH22" s="422"/>
      <c r="GI22" s="422"/>
      <c r="GJ22" s="422"/>
      <c r="GK22" s="422"/>
      <c r="GL22" s="422"/>
      <c r="GM22" s="422"/>
      <c r="GN22" s="422"/>
      <c r="GO22" s="422"/>
      <c r="GP22" s="422"/>
      <c r="GQ22" s="422"/>
      <c r="GR22" s="422"/>
      <c r="GS22" s="422"/>
      <c r="GT22" s="422"/>
      <c r="GU22" s="422"/>
      <c r="GV22" s="422"/>
      <c r="GW22" s="422"/>
      <c r="GX22" s="422"/>
      <c r="GY22" s="422"/>
      <c r="GZ22" s="422"/>
      <c r="HA22" s="422"/>
      <c r="HB22" s="422"/>
      <c r="HC22" s="422"/>
      <c r="HD22" s="422"/>
      <c r="HE22" s="422"/>
      <c r="HF22" s="422"/>
      <c r="HG22" s="422"/>
      <c r="HH22" s="422"/>
      <c r="HI22" s="422"/>
      <c r="HJ22" s="422"/>
      <c r="HK22" s="422"/>
      <c r="HL22" s="422"/>
      <c r="HM22" s="422"/>
      <c r="HN22" s="422"/>
      <c r="HO22" s="422"/>
      <c r="HP22" s="422"/>
      <c r="HQ22" s="422"/>
      <c r="HR22" s="422"/>
      <c r="HS22" s="422"/>
      <c r="HT22" s="422"/>
      <c r="HU22" s="422"/>
      <c r="HV22" s="422"/>
      <c r="HW22" s="422"/>
      <c r="HX22" s="422"/>
      <c r="HY22" s="422"/>
      <c r="HZ22" s="422"/>
      <c r="IA22" s="422"/>
      <c r="IB22" s="422"/>
      <c r="IC22" s="422"/>
      <c r="ID22" s="422"/>
      <c r="IE22" s="422"/>
      <c r="IF22" s="422"/>
      <c r="IG22" s="422"/>
      <c r="IH22" s="422"/>
    </row>
    <row r="23" spans="1:242" x14ac:dyDescent="0.25">
      <c r="B23" s="64" t="s">
        <v>176</v>
      </c>
      <c r="C23" s="168"/>
      <c r="D23" s="431">
        <f>COUNTA(Tabla14[Columna1])</f>
        <v>0</v>
      </c>
      <c r="E23" s="36"/>
      <c r="F23" s="36"/>
      <c r="G23" s="36"/>
      <c r="H23" s="36"/>
      <c r="L23" s="83" t="s">
        <v>177</v>
      </c>
      <c r="M23" s="442">
        <f>SUM(Tabla14[[#All],[Percepciones pagadas dentro del periodo reportado]])</f>
        <v>0</v>
      </c>
    </row>
    <row r="24" spans="1:242" x14ac:dyDescent="0.25">
      <c r="B24" s="169"/>
      <c r="C24" s="36"/>
      <c r="D24" s="36"/>
      <c r="E24" s="36"/>
      <c r="F24" s="36"/>
      <c r="G24" s="36"/>
      <c r="H24" s="36"/>
      <c r="I24" s="168"/>
      <c r="J24" s="36"/>
      <c r="K24" s="36"/>
      <c r="L24" s="36"/>
      <c r="M24" s="37"/>
    </row>
    <row r="25" spans="1:242" x14ac:dyDescent="0.25">
      <c r="B25" s="169"/>
      <c r="C25" s="36"/>
      <c r="D25" s="36"/>
      <c r="E25" s="36"/>
      <c r="F25" s="36"/>
      <c r="G25" s="36"/>
      <c r="H25" s="36"/>
      <c r="I25" s="168"/>
      <c r="J25" s="36"/>
      <c r="K25" s="36"/>
      <c r="L25" s="36"/>
      <c r="M25" s="37"/>
    </row>
    <row r="26" spans="1:242" x14ac:dyDescent="0.25">
      <c r="B26" s="33"/>
      <c r="C26" s="34"/>
      <c r="E26" s="34"/>
      <c r="F26" s="34"/>
      <c r="G26" s="34"/>
      <c r="H26" s="34"/>
      <c r="J26" s="29" t="s">
        <v>178</v>
      </c>
      <c r="L26" s="443">
        <f>M23</f>
        <v>0</v>
      </c>
      <c r="M26" s="37"/>
    </row>
    <row r="27" spans="1:242" x14ac:dyDescent="0.25"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41"/>
    </row>
    <row r="28" spans="1:242" x14ac:dyDescent="0.25">
      <c r="B28" s="42" t="s">
        <v>155</v>
      </c>
      <c r="C28" s="44"/>
      <c r="D28" s="44"/>
      <c r="E28" s="145"/>
      <c r="F28" s="44"/>
      <c r="G28" s="44"/>
      <c r="H28" s="44"/>
      <c r="I28" s="44"/>
      <c r="J28" s="44"/>
      <c r="K28" s="44"/>
      <c r="L28" s="44"/>
      <c r="M28" s="44"/>
    </row>
    <row r="29" spans="1:242" x14ac:dyDescent="0.25"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242" x14ac:dyDescent="0.25">
      <c r="B30" s="300"/>
      <c r="C30" s="301"/>
      <c r="D30" s="302"/>
    </row>
    <row r="31" spans="1:242" x14ac:dyDescent="0.25">
      <c r="B31" s="498" t="s">
        <v>1229</v>
      </c>
      <c r="C31" s="499"/>
      <c r="D31" s="500"/>
    </row>
    <row r="32" spans="1:242" x14ac:dyDescent="0.25">
      <c r="B32" s="501" t="s">
        <v>37</v>
      </c>
      <c r="C32" s="502"/>
      <c r="D32" s="503"/>
    </row>
    <row r="33" spans="2:4" x14ac:dyDescent="0.25">
      <c r="B33" s="292"/>
      <c r="C33" s="293"/>
      <c r="D33" s="294"/>
    </row>
    <row r="34" spans="2:4" x14ac:dyDescent="0.25">
      <c r="B34" s="498" t="s">
        <v>1234</v>
      </c>
      <c r="C34" s="499"/>
      <c r="D34" s="500"/>
    </row>
    <row r="35" spans="2:4" x14ac:dyDescent="0.25">
      <c r="B35" s="501" t="s">
        <v>38</v>
      </c>
      <c r="C35" s="502"/>
      <c r="D35" s="503"/>
    </row>
    <row r="36" spans="2:4" x14ac:dyDescent="0.25">
      <c r="B36" s="292"/>
      <c r="C36" s="293"/>
      <c r="D36" s="294"/>
    </row>
    <row r="37" spans="2:4" x14ac:dyDescent="0.25">
      <c r="B37" s="498"/>
      <c r="C37" s="499"/>
      <c r="D37" s="500"/>
    </row>
    <row r="38" spans="2:4" x14ac:dyDescent="0.25">
      <c r="B38" s="501" t="s">
        <v>39</v>
      </c>
      <c r="C38" s="502"/>
      <c r="D38" s="503"/>
    </row>
    <row r="39" spans="2:4" x14ac:dyDescent="0.25">
      <c r="B39" s="292"/>
      <c r="C39" s="293"/>
      <c r="D39" s="294"/>
    </row>
    <row r="40" spans="2:4" x14ac:dyDescent="0.25">
      <c r="B40" s="504" t="s">
        <v>1232</v>
      </c>
      <c r="C40" s="519"/>
      <c r="D40" s="520"/>
    </row>
    <row r="41" spans="2:4" x14ac:dyDescent="0.25">
      <c r="B41" s="501" t="s">
        <v>347</v>
      </c>
      <c r="C41" s="502"/>
      <c r="D41" s="503"/>
    </row>
    <row r="42" spans="2:4" x14ac:dyDescent="0.25">
      <c r="B42" s="295"/>
      <c r="C42" s="296"/>
      <c r="D42" s="297"/>
    </row>
    <row r="43" spans="2:4" x14ac:dyDescent="0.25">
      <c r="B43" s="379"/>
      <c r="C43" s="379"/>
      <c r="D43" s="379"/>
    </row>
  </sheetData>
  <sheetProtection insertRows="0" deleteRows="0" autoFilter="0"/>
  <mergeCells count="19">
    <mergeCell ref="B8:G8"/>
    <mergeCell ref="B40:D40"/>
    <mergeCell ref="B41:D41"/>
    <mergeCell ref="B31:D31"/>
    <mergeCell ref="B32:D32"/>
    <mergeCell ref="B34:D34"/>
    <mergeCell ref="B35:D35"/>
    <mergeCell ref="B37:D37"/>
    <mergeCell ref="B38:D38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 xr:uid="{00000000-0002-0000-0900-000000000000}"/>
  </dataValidations>
  <pageMargins left="1.0236220472440944" right="0.62992125984251968" top="0.74803149606299213" bottom="0.74803149606299213" header="0.31496062992125984" footer="0.31496062992125984"/>
  <pageSetup paperSize="5" scale="55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S56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51" sqref="B51:E51"/>
    </sheetView>
  </sheetViews>
  <sheetFormatPr baseColWidth="10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56.42578125" customWidth="1"/>
    <col min="6" max="6" width="19.140625" customWidth="1"/>
    <col min="7" max="7" width="14.7109375" customWidth="1"/>
    <col min="8" max="9" width="10.42578125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12" t="s">
        <v>179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26" t="str">
        <f>'Caratula Resumen'!E16</f>
        <v xml:space="preserve"> ZACATECAS </v>
      </c>
      <c r="Q7" s="526"/>
      <c r="R7" s="526"/>
      <c r="S7" s="381"/>
    </row>
    <row r="8" spans="2:19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514"/>
      <c r="I8" s="514"/>
      <c r="J8" s="514"/>
      <c r="K8" s="315"/>
      <c r="L8" s="315"/>
      <c r="M8" s="315"/>
      <c r="N8" s="315"/>
      <c r="O8" s="315"/>
      <c r="P8" s="525" t="str">
        <f>'A Y  II D3'!X8</f>
        <v>4o. Trimestre 2021</v>
      </c>
      <c r="Q8" s="525"/>
      <c r="R8" s="525"/>
      <c r="S8" s="285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341"/>
    </row>
    <row r="10" spans="2:19" ht="5.0999999999999996" customHeight="1" x14ac:dyDescent="0.25"/>
    <row r="11" spans="2:19" ht="22.5" customHeight="1" x14ac:dyDescent="0.25">
      <c r="B11" s="574" t="s">
        <v>180</v>
      </c>
      <c r="C11" s="574" t="s">
        <v>181</v>
      </c>
      <c r="D11" s="574" t="s">
        <v>182</v>
      </c>
      <c r="E11" s="574" t="s">
        <v>183</v>
      </c>
      <c r="F11" s="573" t="s">
        <v>184</v>
      </c>
      <c r="G11" s="573" t="s">
        <v>57</v>
      </c>
      <c r="H11" s="575" t="s">
        <v>185</v>
      </c>
      <c r="I11" s="575"/>
      <c r="J11" s="575"/>
      <c r="K11" s="573" t="s">
        <v>151</v>
      </c>
      <c r="L11" s="573" t="s">
        <v>186</v>
      </c>
      <c r="M11" s="573" t="s">
        <v>187</v>
      </c>
      <c r="N11" s="573" t="s">
        <v>188</v>
      </c>
      <c r="O11" s="573" t="s">
        <v>189</v>
      </c>
      <c r="P11" s="573" t="s">
        <v>190</v>
      </c>
      <c r="Q11" s="573" t="s">
        <v>191</v>
      </c>
      <c r="R11" s="573" t="s">
        <v>192</v>
      </c>
      <c r="S11" s="573" t="s">
        <v>193</v>
      </c>
    </row>
    <row r="12" spans="2:19" s="308" customFormat="1" ht="62.25" customHeight="1" x14ac:dyDescent="0.25">
      <c r="B12" s="574"/>
      <c r="C12" s="574"/>
      <c r="D12" s="574"/>
      <c r="E12" s="574"/>
      <c r="F12" s="573"/>
      <c r="G12" s="573"/>
      <c r="H12" s="306" t="s">
        <v>138</v>
      </c>
      <c r="I12" s="306" t="s">
        <v>194</v>
      </c>
      <c r="J12" s="307" t="s">
        <v>195</v>
      </c>
      <c r="K12" s="573"/>
      <c r="L12" s="573"/>
      <c r="M12" s="573"/>
      <c r="N12" s="573"/>
      <c r="O12" s="573"/>
      <c r="P12" s="573"/>
      <c r="Q12" s="573"/>
      <c r="R12" s="573"/>
      <c r="S12" s="573"/>
    </row>
    <row r="13" spans="2:19" ht="5.0999999999999996" customHeight="1" x14ac:dyDescent="0.25"/>
    <row r="14" spans="2:19" ht="31.5" hidden="1" x14ac:dyDescent="0.25">
      <c r="B14" s="172" t="s">
        <v>180</v>
      </c>
      <c r="C14" s="172" t="s">
        <v>181</v>
      </c>
      <c r="D14" s="172" t="s">
        <v>182</v>
      </c>
      <c r="E14" s="172" t="s">
        <v>183</v>
      </c>
      <c r="F14" s="173" t="s">
        <v>184</v>
      </c>
      <c r="G14" s="173" t="s">
        <v>196</v>
      </c>
      <c r="H14" s="170" t="s">
        <v>138</v>
      </c>
      <c r="I14" s="170" t="s">
        <v>194</v>
      </c>
      <c r="J14" s="171" t="s">
        <v>195</v>
      </c>
      <c r="K14" s="173" t="s">
        <v>151</v>
      </c>
      <c r="L14" s="173" t="s">
        <v>186</v>
      </c>
      <c r="M14" s="173" t="s">
        <v>187</v>
      </c>
      <c r="N14" s="173" t="s">
        <v>188</v>
      </c>
      <c r="O14" s="173" t="s">
        <v>189</v>
      </c>
      <c r="P14" s="173" t="s">
        <v>190</v>
      </c>
      <c r="Q14" s="173" t="s">
        <v>191</v>
      </c>
      <c r="R14" s="173" t="s">
        <v>192</v>
      </c>
      <c r="S14" s="173" t="s">
        <v>193</v>
      </c>
    </row>
    <row r="15" spans="2:19" s="355" customFormat="1" x14ac:dyDescent="0.25">
      <c r="B15" s="484" t="s">
        <v>898</v>
      </c>
      <c r="C15" s="484" t="s">
        <v>1112</v>
      </c>
      <c r="D15" s="484" t="s">
        <v>1113</v>
      </c>
      <c r="E15" s="484" t="s">
        <v>1114</v>
      </c>
      <c r="F15" s="484" t="s">
        <v>401</v>
      </c>
      <c r="G15" s="484" t="s">
        <v>356</v>
      </c>
      <c r="H15" s="484" t="s">
        <v>898</v>
      </c>
      <c r="I15" s="484" t="s">
        <v>895</v>
      </c>
      <c r="J15" s="484" t="s">
        <v>1115</v>
      </c>
      <c r="K15" s="484" t="s">
        <v>1101</v>
      </c>
      <c r="L15" s="484" t="s">
        <v>1100</v>
      </c>
      <c r="M15" s="484" t="s">
        <v>359</v>
      </c>
      <c r="N15" s="484" t="s">
        <v>1116</v>
      </c>
      <c r="O15" s="485">
        <v>8314.64</v>
      </c>
      <c r="P15" s="485">
        <v>0</v>
      </c>
      <c r="Q15" s="486" t="s">
        <v>1052</v>
      </c>
      <c r="R15" s="486" t="s">
        <v>400</v>
      </c>
      <c r="S15" s="485">
        <v>33258.559999999998</v>
      </c>
    </row>
    <row r="16" spans="2:19" s="355" customFormat="1" x14ac:dyDescent="0.25">
      <c r="B16" s="484" t="s">
        <v>898</v>
      </c>
      <c r="C16" s="484" t="s">
        <v>1112</v>
      </c>
      <c r="D16" s="484" t="s">
        <v>1113</v>
      </c>
      <c r="E16" s="484" t="s">
        <v>1114</v>
      </c>
      <c r="F16" s="484" t="s">
        <v>401</v>
      </c>
      <c r="G16" s="484" t="s">
        <v>356</v>
      </c>
      <c r="H16" s="484" t="s">
        <v>898</v>
      </c>
      <c r="I16" s="484" t="s">
        <v>940</v>
      </c>
      <c r="J16" s="484" t="s">
        <v>1117</v>
      </c>
      <c r="K16" s="484" t="s">
        <v>1101</v>
      </c>
      <c r="L16" s="484" t="s">
        <v>1100</v>
      </c>
      <c r="M16" s="484" t="s">
        <v>1118</v>
      </c>
      <c r="N16" s="484" t="s">
        <v>1116</v>
      </c>
      <c r="O16" s="485">
        <v>8986.64</v>
      </c>
      <c r="P16" s="485">
        <v>0</v>
      </c>
      <c r="Q16" s="486" t="s">
        <v>401</v>
      </c>
      <c r="R16" s="486" t="s">
        <v>400</v>
      </c>
      <c r="S16" s="485">
        <v>8986.64</v>
      </c>
    </row>
    <row r="17" spans="2:19" s="355" customFormat="1" x14ac:dyDescent="0.25">
      <c r="B17" s="484" t="s">
        <v>898</v>
      </c>
      <c r="C17" s="484" t="s">
        <v>1112</v>
      </c>
      <c r="D17" s="484" t="s">
        <v>1113</v>
      </c>
      <c r="E17" s="484" t="s">
        <v>1114</v>
      </c>
      <c r="F17" s="484" t="s">
        <v>401</v>
      </c>
      <c r="G17" s="484" t="s">
        <v>356</v>
      </c>
      <c r="H17" s="484" t="s">
        <v>898</v>
      </c>
      <c r="I17" s="484" t="s">
        <v>1078</v>
      </c>
      <c r="J17" s="484" t="s">
        <v>1119</v>
      </c>
      <c r="K17" s="484" t="s">
        <v>1101</v>
      </c>
      <c r="L17" s="484" t="s">
        <v>1107</v>
      </c>
      <c r="M17" s="484" t="s">
        <v>1120</v>
      </c>
      <c r="N17" s="484" t="s">
        <v>1116</v>
      </c>
      <c r="O17" s="485">
        <v>6540.74</v>
      </c>
      <c r="P17" s="485">
        <v>0</v>
      </c>
      <c r="Q17" s="486" t="s">
        <v>401</v>
      </c>
      <c r="R17" s="486" t="s">
        <v>400</v>
      </c>
      <c r="S17" s="485">
        <v>6540.74</v>
      </c>
    </row>
    <row r="18" spans="2:19" s="355" customFormat="1" x14ac:dyDescent="0.25">
      <c r="B18" s="484" t="s">
        <v>898</v>
      </c>
      <c r="C18" s="484" t="s">
        <v>1112</v>
      </c>
      <c r="D18" s="484" t="s">
        <v>1113</v>
      </c>
      <c r="E18" s="484" t="s">
        <v>1114</v>
      </c>
      <c r="F18" s="484" t="s">
        <v>401</v>
      </c>
      <c r="G18" s="484" t="s">
        <v>356</v>
      </c>
      <c r="H18" s="484" t="s">
        <v>898</v>
      </c>
      <c r="I18" s="484" t="s">
        <v>1078</v>
      </c>
      <c r="J18" s="484" t="s">
        <v>1119</v>
      </c>
      <c r="K18" s="484" t="s">
        <v>1101</v>
      </c>
      <c r="L18" s="484" t="s">
        <v>1101</v>
      </c>
      <c r="M18" s="484" t="s">
        <v>1120</v>
      </c>
      <c r="N18" s="484" t="s">
        <v>1116</v>
      </c>
      <c r="O18" s="485">
        <v>6911.4</v>
      </c>
      <c r="P18" s="485">
        <v>0</v>
      </c>
      <c r="Q18" s="486" t="s">
        <v>401</v>
      </c>
      <c r="R18" s="486" t="s">
        <v>400</v>
      </c>
      <c r="S18" s="485">
        <v>6911.4</v>
      </c>
    </row>
    <row r="19" spans="2:19" s="355" customFormat="1" x14ac:dyDescent="0.25">
      <c r="B19" s="484" t="s">
        <v>898</v>
      </c>
      <c r="C19" s="484" t="s">
        <v>1112</v>
      </c>
      <c r="D19" s="484" t="s">
        <v>1113</v>
      </c>
      <c r="E19" s="484" t="s">
        <v>1114</v>
      </c>
      <c r="F19" s="484" t="s">
        <v>401</v>
      </c>
      <c r="G19" s="484" t="s">
        <v>356</v>
      </c>
      <c r="H19" s="484" t="s">
        <v>898</v>
      </c>
      <c r="I19" s="484" t="s">
        <v>918</v>
      </c>
      <c r="J19" s="484" t="s">
        <v>1121</v>
      </c>
      <c r="K19" s="484" t="s">
        <v>1101</v>
      </c>
      <c r="L19" s="484" t="s">
        <v>1100</v>
      </c>
      <c r="M19" s="484" t="s">
        <v>1122</v>
      </c>
      <c r="N19" s="484" t="s">
        <v>1116</v>
      </c>
      <c r="O19" s="485">
        <v>9670.2800000000007</v>
      </c>
      <c r="P19" s="485">
        <v>0</v>
      </c>
      <c r="Q19" s="486" t="s">
        <v>401</v>
      </c>
      <c r="R19" s="486" t="s">
        <v>400</v>
      </c>
      <c r="S19" s="485">
        <v>9670.2800000000007</v>
      </c>
    </row>
    <row r="20" spans="2:19" s="355" customFormat="1" x14ac:dyDescent="0.25">
      <c r="B20" s="484" t="s">
        <v>898</v>
      </c>
      <c r="C20" s="484" t="s">
        <v>1112</v>
      </c>
      <c r="D20" s="484" t="s">
        <v>1113</v>
      </c>
      <c r="E20" s="484" t="s">
        <v>1114</v>
      </c>
      <c r="F20" s="484" t="s">
        <v>401</v>
      </c>
      <c r="G20" s="484" t="s">
        <v>356</v>
      </c>
      <c r="H20" s="484" t="s">
        <v>401</v>
      </c>
      <c r="I20" s="484" t="s">
        <v>901</v>
      </c>
      <c r="J20" s="484" t="s">
        <v>1123</v>
      </c>
      <c r="K20" s="484" t="s">
        <v>1101</v>
      </c>
      <c r="L20" s="484" t="s">
        <v>1100</v>
      </c>
      <c r="M20" s="484" t="s">
        <v>1124</v>
      </c>
      <c r="N20" s="484" t="s">
        <v>1116</v>
      </c>
      <c r="O20" s="485">
        <v>8648.7999999999993</v>
      </c>
      <c r="P20" s="485">
        <v>0</v>
      </c>
      <c r="Q20" s="486" t="s">
        <v>951</v>
      </c>
      <c r="R20" s="486" t="s">
        <v>400</v>
      </c>
      <c r="S20" s="485">
        <v>25946.400000000001</v>
      </c>
    </row>
    <row r="21" spans="2:19" s="355" customFormat="1" x14ac:dyDescent="0.25">
      <c r="B21" s="484" t="s">
        <v>898</v>
      </c>
      <c r="C21" s="484" t="s">
        <v>1112</v>
      </c>
      <c r="D21" s="484" t="s">
        <v>1113</v>
      </c>
      <c r="E21" s="484" t="s">
        <v>1114</v>
      </c>
      <c r="F21" s="484" t="s">
        <v>401</v>
      </c>
      <c r="G21" s="484" t="s">
        <v>356</v>
      </c>
      <c r="H21" s="484" t="s">
        <v>401</v>
      </c>
      <c r="I21" s="484" t="s">
        <v>923</v>
      </c>
      <c r="J21" s="484" t="s">
        <v>1125</v>
      </c>
      <c r="K21" s="484" t="s">
        <v>1101</v>
      </c>
      <c r="L21" s="484" t="s">
        <v>1100</v>
      </c>
      <c r="M21" s="484" t="s">
        <v>1118</v>
      </c>
      <c r="N21" s="484" t="s">
        <v>1116</v>
      </c>
      <c r="O21" s="485">
        <v>8986.64</v>
      </c>
      <c r="P21" s="485">
        <v>0</v>
      </c>
      <c r="Q21" s="486" t="s">
        <v>898</v>
      </c>
      <c r="R21" s="486" t="s">
        <v>400</v>
      </c>
      <c r="S21" s="485">
        <v>17973.28</v>
      </c>
    </row>
    <row r="22" spans="2:19" s="355" customFormat="1" x14ac:dyDescent="0.25">
      <c r="B22" s="484" t="s">
        <v>898</v>
      </c>
      <c r="C22" s="484" t="s">
        <v>1112</v>
      </c>
      <c r="D22" s="484" t="s">
        <v>1113</v>
      </c>
      <c r="E22" s="484" t="s">
        <v>1114</v>
      </c>
      <c r="F22" s="484" t="s">
        <v>401</v>
      </c>
      <c r="G22" s="484" t="s">
        <v>356</v>
      </c>
      <c r="H22" s="484" t="s">
        <v>401</v>
      </c>
      <c r="I22" s="484" t="s">
        <v>936</v>
      </c>
      <c r="J22" s="484" t="s">
        <v>1126</v>
      </c>
      <c r="K22" s="484" t="s">
        <v>1101</v>
      </c>
      <c r="L22" s="484" t="s">
        <v>1100</v>
      </c>
      <c r="M22" s="484" t="s">
        <v>1122</v>
      </c>
      <c r="N22" s="484" t="s">
        <v>1116</v>
      </c>
      <c r="O22" s="485">
        <v>9670.2800000000007</v>
      </c>
      <c r="P22" s="485">
        <v>0</v>
      </c>
      <c r="Q22" s="486" t="s">
        <v>401</v>
      </c>
      <c r="R22" s="486" t="s">
        <v>400</v>
      </c>
      <c r="S22" s="485">
        <v>9670.2800000000007</v>
      </c>
    </row>
    <row r="23" spans="2:19" s="355" customFormat="1" x14ac:dyDescent="0.25">
      <c r="B23" s="484" t="s">
        <v>898</v>
      </c>
      <c r="C23" s="484" t="s">
        <v>1112</v>
      </c>
      <c r="D23" s="484" t="s">
        <v>1113</v>
      </c>
      <c r="E23" s="484" t="s">
        <v>1114</v>
      </c>
      <c r="F23" s="484" t="s">
        <v>401</v>
      </c>
      <c r="G23" s="484" t="s">
        <v>356</v>
      </c>
      <c r="H23" s="484" t="s">
        <v>898</v>
      </c>
      <c r="I23" s="484" t="s">
        <v>910</v>
      </c>
      <c r="J23" s="484" t="s">
        <v>1127</v>
      </c>
      <c r="K23" s="484" t="s">
        <v>1101</v>
      </c>
      <c r="L23" s="484" t="s">
        <v>1101</v>
      </c>
      <c r="M23" s="484" t="s">
        <v>1128</v>
      </c>
      <c r="N23" s="484" t="s">
        <v>1116</v>
      </c>
      <c r="O23" s="485">
        <v>16134.38</v>
      </c>
      <c r="P23" s="485">
        <v>0</v>
      </c>
      <c r="Q23" s="486" t="s">
        <v>401</v>
      </c>
      <c r="R23" s="486" t="s">
        <v>400</v>
      </c>
      <c r="S23" s="485">
        <v>16134.38</v>
      </c>
    </row>
    <row r="24" spans="2:19" s="355" customFormat="1" x14ac:dyDescent="0.25">
      <c r="B24" s="484" t="s">
        <v>898</v>
      </c>
      <c r="C24" s="484" t="s">
        <v>1112</v>
      </c>
      <c r="D24" s="484" t="s">
        <v>1113</v>
      </c>
      <c r="E24" s="484" t="s">
        <v>1114</v>
      </c>
      <c r="F24" s="484" t="s">
        <v>401</v>
      </c>
      <c r="G24" s="484" t="s">
        <v>356</v>
      </c>
      <c r="H24" s="484" t="s">
        <v>898</v>
      </c>
      <c r="I24" s="484" t="s">
        <v>910</v>
      </c>
      <c r="J24" s="484" t="s">
        <v>1127</v>
      </c>
      <c r="K24" s="484" t="s">
        <v>1101</v>
      </c>
      <c r="L24" s="484" t="s">
        <v>1100</v>
      </c>
      <c r="M24" s="484" t="s">
        <v>1128</v>
      </c>
      <c r="N24" s="484" t="s">
        <v>1116</v>
      </c>
      <c r="O24" s="485">
        <v>17102.66</v>
      </c>
      <c r="P24" s="485">
        <v>0</v>
      </c>
      <c r="Q24" s="486" t="s">
        <v>1129</v>
      </c>
      <c r="R24" s="486" t="s">
        <v>400</v>
      </c>
      <c r="S24" s="485">
        <v>136821.28</v>
      </c>
    </row>
    <row r="25" spans="2:19" s="355" customFormat="1" x14ac:dyDescent="0.25">
      <c r="B25" s="484" t="s">
        <v>898</v>
      </c>
      <c r="C25" s="484" t="s">
        <v>1112</v>
      </c>
      <c r="D25" s="484" t="s">
        <v>1113</v>
      </c>
      <c r="E25" s="484" t="s">
        <v>1114</v>
      </c>
      <c r="F25" s="484" t="s">
        <v>401</v>
      </c>
      <c r="G25" s="484" t="s">
        <v>356</v>
      </c>
      <c r="H25" s="484" t="s">
        <v>898</v>
      </c>
      <c r="I25" s="484" t="s">
        <v>913</v>
      </c>
      <c r="J25" s="484" t="s">
        <v>1130</v>
      </c>
      <c r="K25" s="484" t="s">
        <v>1101</v>
      </c>
      <c r="L25" s="484" t="s">
        <v>1107</v>
      </c>
      <c r="M25" s="484" t="s">
        <v>1131</v>
      </c>
      <c r="N25" s="484" t="s">
        <v>1116</v>
      </c>
      <c r="O25" s="485">
        <v>23545.22</v>
      </c>
      <c r="P25" s="485">
        <v>0</v>
      </c>
      <c r="Q25" s="486" t="s">
        <v>401</v>
      </c>
      <c r="R25" s="486" t="s">
        <v>400</v>
      </c>
      <c r="S25" s="485">
        <v>23545.22</v>
      </c>
    </row>
    <row r="26" spans="2:19" s="355" customFormat="1" x14ac:dyDescent="0.25">
      <c r="B26" s="484" t="s">
        <v>898</v>
      </c>
      <c r="C26" s="484" t="s">
        <v>1112</v>
      </c>
      <c r="D26" s="484" t="s">
        <v>1113</v>
      </c>
      <c r="E26" s="484" t="s">
        <v>1114</v>
      </c>
      <c r="F26" s="484" t="s">
        <v>401</v>
      </c>
      <c r="G26" s="484" t="s">
        <v>356</v>
      </c>
      <c r="H26" s="484" t="s">
        <v>898</v>
      </c>
      <c r="I26" s="484" t="s">
        <v>913</v>
      </c>
      <c r="J26" s="484" t="s">
        <v>1130</v>
      </c>
      <c r="K26" s="484" t="s">
        <v>1101</v>
      </c>
      <c r="L26" s="484" t="s">
        <v>1101</v>
      </c>
      <c r="M26" s="484" t="s">
        <v>1131</v>
      </c>
      <c r="N26" s="484" t="s">
        <v>1116</v>
      </c>
      <c r="O26" s="485">
        <v>24878.14</v>
      </c>
      <c r="P26" s="485">
        <v>0</v>
      </c>
      <c r="Q26" s="486" t="s">
        <v>951</v>
      </c>
      <c r="R26" s="486" t="s">
        <v>400</v>
      </c>
      <c r="S26" s="485">
        <v>74634.42</v>
      </c>
    </row>
    <row r="27" spans="2:19" s="355" customFormat="1" x14ac:dyDescent="0.25">
      <c r="B27" s="484" t="s">
        <v>898</v>
      </c>
      <c r="C27" s="484" t="s">
        <v>1112</v>
      </c>
      <c r="D27" s="484" t="s">
        <v>1113</v>
      </c>
      <c r="E27" s="484" t="s">
        <v>1114</v>
      </c>
      <c r="F27" s="484" t="s">
        <v>401</v>
      </c>
      <c r="G27" s="484" t="s">
        <v>356</v>
      </c>
      <c r="H27" s="484" t="s">
        <v>898</v>
      </c>
      <c r="I27" s="484" t="s">
        <v>913</v>
      </c>
      <c r="J27" s="484" t="s">
        <v>1130</v>
      </c>
      <c r="K27" s="484" t="s">
        <v>1101</v>
      </c>
      <c r="L27" s="484" t="s">
        <v>1100</v>
      </c>
      <c r="M27" s="484" t="s">
        <v>1131</v>
      </c>
      <c r="N27" s="484" t="s">
        <v>1116</v>
      </c>
      <c r="O27" s="485">
        <v>26370.36</v>
      </c>
      <c r="P27" s="485">
        <v>0</v>
      </c>
      <c r="Q27" s="486" t="s">
        <v>1129</v>
      </c>
      <c r="R27" s="486" t="s">
        <v>400</v>
      </c>
      <c r="S27" s="485">
        <v>210962.88</v>
      </c>
    </row>
    <row r="28" spans="2:19" s="355" customFormat="1" x14ac:dyDescent="0.25">
      <c r="B28" s="484" t="s">
        <v>898</v>
      </c>
      <c r="C28" s="484" t="s">
        <v>1112</v>
      </c>
      <c r="D28" s="484" t="s">
        <v>1113</v>
      </c>
      <c r="E28" s="484" t="s">
        <v>1114</v>
      </c>
      <c r="F28" s="484" t="s">
        <v>401</v>
      </c>
      <c r="G28" s="484" t="s">
        <v>356</v>
      </c>
      <c r="H28" s="484" t="s">
        <v>401</v>
      </c>
      <c r="I28" s="484" t="s">
        <v>360</v>
      </c>
      <c r="J28" s="484" t="s">
        <v>1132</v>
      </c>
      <c r="K28" s="484" t="s">
        <v>1101</v>
      </c>
      <c r="L28" s="484" t="s">
        <v>1100</v>
      </c>
      <c r="M28" s="484" t="s">
        <v>1124</v>
      </c>
      <c r="N28" s="484" t="s">
        <v>1116</v>
      </c>
      <c r="O28" s="485">
        <v>8648.7999999999993</v>
      </c>
      <c r="P28" s="485">
        <v>0</v>
      </c>
      <c r="Q28" s="486" t="s">
        <v>401</v>
      </c>
      <c r="R28" s="486" t="s">
        <v>400</v>
      </c>
      <c r="S28" s="485">
        <v>8648.7999999999993</v>
      </c>
    </row>
    <row r="29" spans="2:19" s="355" customFormat="1" x14ac:dyDescent="0.25">
      <c r="B29" s="484" t="s">
        <v>898</v>
      </c>
      <c r="C29" s="484" t="s">
        <v>1112</v>
      </c>
      <c r="D29" s="484" t="s">
        <v>1113</v>
      </c>
      <c r="E29" s="484" t="s">
        <v>1114</v>
      </c>
      <c r="F29" s="484" t="s">
        <v>401</v>
      </c>
      <c r="G29" s="484" t="s">
        <v>356</v>
      </c>
      <c r="H29" s="484" t="s">
        <v>898</v>
      </c>
      <c r="I29" s="484" t="s">
        <v>933</v>
      </c>
      <c r="J29" s="484" t="s">
        <v>1133</v>
      </c>
      <c r="K29" s="484" t="s">
        <v>1101</v>
      </c>
      <c r="L29" s="484" t="s">
        <v>1100</v>
      </c>
      <c r="M29" s="484" t="s">
        <v>1112</v>
      </c>
      <c r="N29" s="484" t="s">
        <v>1116</v>
      </c>
      <c r="O29" s="485">
        <v>6414.54</v>
      </c>
      <c r="P29" s="485">
        <v>0</v>
      </c>
      <c r="Q29" s="486" t="s">
        <v>898</v>
      </c>
      <c r="R29" s="486" t="s">
        <v>400</v>
      </c>
      <c r="S29" s="485">
        <v>12829.08</v>
      </c>
    </row>
    <row r="30" spans="2:19" s="355" customFormat="1" x14ac:dyDescent="0.25">
      <c r="B30" s="484" t="s">
        <v>898</v>
      </c>
      <c r="C30" s="484" t="s">
        <v>1112</v>
      </c>
      <c r="D30" s="484" t="s">
        <v>1113</v>
      </c>
      <c r="E30" s="484" t="s">
        <v>1114</v>
      </c>
      <c r="F30" s="484" t="s">
        <v>401</v>
      </c>
      <c r="G30" s="484" t="s">
        <v>356</v>
      </c>
      <c r="H30" s="484" t="s">
        <v>951</v>
      </c>
      <c r="I30" s="484" t="s">
        <v>961</v>
      </c>
      <c r="J30" s="484" t="s">
        <v>1134</v>
      </c>
      <c r="K30" s="484" t="s">
        <v>1101</v>
      </c>
      <c r="L30" s="484" t="s">
        <v>1135</v>
      </c>
      <c r="M30" s="484" t="s">
        <v>1136</v>
      </c>
      <c r="N30" s="484" t="s">
        <v>1137</v>
      </c>
      <c r="O30" s="485">
        <v>0</v>
      </c>
      <c r="P30" s="485">
        <v>6122</v>
      </c>
      <c r="Q30" s="486" t="s">
        <v>400</v>
      </c>
      <c r="R30" s="486" t="s">
        <v>1136</v>
      </c>
      <c r="S30" s="485">
        <v>189769.60000000001</v>
      </c>
    </row>
    <row r="31" spans="2:19" s="355" customFormat="1" x14ac:dyDescent="0.25">
      <c r="B31" s="484" t="s">
        <v>898</v>
      </c>
      <c r="C31" s="484" t="s">
        <v>1112</v>
      </c>
      <c r="D31" s="484" t="s">
        <v>1113</v>
      </c>
      <c r="E31" s="484" t="s">
        <v>1114</v>
      </c>
      <c r="F31" s="484" t="s">
        <v>401</v>
      </c>
      <c r="G31" s="484" t="s">
        <v>356</v>
      </c>
      <c r="H31" s="484" t="s">
        <v>951</v>
      </c>
      <c r="I31" s="484" t="s">
        <v>376</v>
      </c>
      <c r="J31" s="484" t="s">
        <v>1138</v>
      </c>
      <c r="K31" s="484" t="s">
        <v>1101</v>
      </c>
      <c r="L31" s="484" t="s">
        <v>1107</v>
      </c>
      <c r="M31" s="484" t="s">
        <v>1136</v>
      </c>
      <c r="N31" s="484" t="s">
        <v>1137</v>
      </c>
      <c r="O31" s="485">
        <v>0</v>
      </c>
      <c r="P31" s="485">
        <v>12420</v>
      </c>
      <c r="Q31" s="486" t="s">
        <v>400</v>
      </c>
      <c r="R31" s="486" t="s">
        <v>1139</v>
      </c>
      <c r="S31" s="485">
        <v>409875.18</v>
      </c>
    </row>
    <row r="32" spans="2:19" s="355" customFormat="1" x14ac:dyDescent="0.25">
      <c r="B32" s="484" t="s">
        <v>898</v>
      </c>
      <c r="C32" s="484" t="s">
        <v>1112</v>
      </c>
      <c r="D32" s="484" t="s">
        <v>1113</v>
      </c>
      <c r="E32" s="484" t="s">
        <v>1114</v>
      </c>
      <c r="F32" s="484" t="s">
        <v>401</v>
      </c>
      <c r="G32" s="484" t="s">
        <v>356</v>
      </c>
      <c r="H32" s="484" t="s">
        <v>951</v>
      </c>
      <c r="I32" s="484" t="s">
        <v>957</v>
      </c>
      <c r="J32" s="484" t="s">
        <v>1140</v>
      </c>
      <c r="K32" s="484" t="s">
        <v>1101</v>
      </c>
      <c r="L32" s="484" t="s">
        <v>1100</v>
      </c>
      <c r="M32" s="484" t="s">
        <v>1136</v>
      </c>
      <c r="N32" s="484" t="s">
        <v>1137</v>
      </c>
      <c r="O32" s="485">
        <v>0</v>
      </c>
      <c r="P32" s="485">
        <v>8327</v>
      </c>
      <c r="Q32" s="486" t="s">
        <v>400</v>
      </c>
      <c r="R32" s="486" t="s">
        <v>1129</v>
      </c>
      <c r="S32" s="485">
        <v>66614.399999999994</v>
      </c>
    </row>
    <row r="33" spans="2:19" s="355" customFormat="1" x14ac:dyDescent="0.25">
      <c r="B33" s="484" t="s">
        <v>898</v>
      </c>
      <c r="C33" s="484" t="s">
        <v>1112</v>
      </c>
      <c r="D33" s="484" t="s">
        <v>1113</v>
      </c>
      <c r="E33" s="484" t="s">
        <v>1114</v>
      </c>
      <c r="F33" s="484" t="s">
        <v>401</v>
      </c>
      <c r="G33" s="484" t="s">
        <v>356</v>
      </c>
      <c r="H33" s="484" t="s">
        <v>951</v>
      </c>
      <c r="I33" s="484" t="s">
        <v>391</v>
      </c>
      <c r="J33" s="484" t="s">
        <v>1141</v>
      </c>
      <c r="K33" s="484" t="s">
        <v>1101</v>
      </c>
      <c r="L33" s="484" t="s">
        <v>1101</v>
      </c>
      <c r="M33" s="484" t="s">
        <v>1136</v>
      </c>
      <c r="N33" s="484" t="s">
        <v>1137</v>
      </c>
      <c r="O33" s="485">
        <v>0</v>
      </c>
      <c r="P33" s="485">
        <v>15442</v>
      </c>
      <c r="Q33" s="486" t="s">
        <v>400</v>
      </c>
      <c r="R33" s="486" t="s">
        <v>1142</v>
      </c>
      <c r="S33" s="485">
        <v>355159.1</v>
      </c>
    </row>
    <row r="34" spans="2:19" s="355" customFormat="1" x14ac:dyDescent="0.25">
      <c r="B34" s="484" t="s">
        <v>898</v>
      </c>
      <c r="C34" s="484" t="s">
        <v>1112</v>
      </c>
      <c r="D34" s="484" t="s">
        <v>1113</v>
      </c>
      <c r="E34" s="484" t="s">
        <v>1114</v>
      </c>
      <c r="F34" s="484" t="s">
        <v>401</v>
      </c>
      <c r="G34" s="484" t="s">
        <v>356</v>
      </c>
      <c r="H34" s="484" t="s">
        <v>898</v>
      </c>
      <c r="I34" s="484" t="s">
        <v>1066</v>
      </c>
      <c r="J34" s="484" t="s">
        <v>1143</v>
      </c>
      <c r="K34" s="484" t="s">
        <v>1101</v>
      </c>
      <c r="L34" s="484" t="s">
        <v>1107</v>
      </c>
      <c r="M34" s="484" t="s">
        <v>1120</v>
      </c>
      <c r="N34" s="484" t="s">
        <v>1116</v>
      </c>
      <c r="O34" s="485">
        <v>6540.74</v>
      </c>
      <c r="P34" s="485">
        <v>0</v>
      </c>
      <c r="Q34" s="486" t="s">
        <v>401</v>
      </c>
      <c r="R34" s="486" t="s">
        <v>400</v>
      </c>
      <c r="S34" s="485">
        <v>6540.74</v>
      </c>
    </row>
    <row r="35" spans="2:19" s="355" customFormat="1" x14ac:dyDescent="0.25">
      <c r="B35" s="484" t="s">
        <v>898</v>
      </c>
      <c r="C35" s="484" t="s">
        <v>1112</v>
      </c>
      <c r="D35" s="484" t="s">
        <v>1113</v>
      </c>
      <c r="E35" s="484" t="s">
        <v>1114</v>
      </c>
      <c r="F35" s="484" t="s">
        <v>401</v>
      </c>
      <c r="G35" s="484" t="s">
        <v>356</v>
      </c>
      <c r="H35" s="484" t="s">
        <v>898</v>
      </c>
      <c r="I35" s="484" t="s">
        <v>1066</v>
      </c>
      <c r="J35" s="484" t="s">
        <v>1143</v>
      </c>
      <c r="K35" s="484" t="s">
        <v>1101</v>
      </c>
      <c r="L35" s="484" t="s">
        <v>1101</v>
      </c>
      <c r="M35" s="484" t="s">
        <v>1120</v>
      </c>
      <c r="N35" s="484" t="s">
        <v>1116</v>
      </c>
      <c r="O35" s="485">
        <v>6911.4</v>
      </c>
      <c r="P35" s="485">
        <v>0</v>
      </c>
      <c r="Q35" s="486" t="s">
        <v>951</v>
      </c>
      <c r="R35" s="486" t="s">
        <v>400</v>
      </c>
      <c r="S35" s="485">
        <v>20734.2</v>
      </c>
    </row>
    <row r="36" spans="2:19" s="355" customFormat="1" x14ac:dyDescent="0.25">
      <c r="B36" s="484" t="s">
        <v>898</v>
      </c>
      <c r="C36" s="484" t="s">
        <v>1112</v>
      </c>
      <c r="D36" s="484" t="s">
        <v>1113</v>
      </c>
      <c r="E36" s="484" t="s">
        <v>1114</v>
      </c>
      <c r="F36" s="484" t="s">
        <v>401</v>
      </c>
      <c r="G36" s="484" t="s">
        <v>356</v>
      </c>
      <c r="H36" s="484" t="s">
        <v>898</v>
      </c>
      <c r="I36" s="484" t="s">
        <v>1066</v>
      </c>
      <c r="J36" s="484" t="s">
        <v>1143</v>
      </c>
      <c r="K36" s="484" t="s">
        <v>1101</v>
      </c>
      <c r="L36" s="484" t="s">
        <v>1100</v>
      </c>
      <c r="M36" s="484" t="s">
        <v>1120</v>
      </c>
      <c r="N36" s="484" t="s">
        <v>1116</v>
      </c>
      <c r="O36" s="485">
        <v>7325.98</v>
      </c>
      <c r="P36" s="485">
        <v>0</v>
      </c>
      <c r="Q36" s="486" t="s">
        <v>401</v>
      </c>
      <c r="R36" s="486" t="s">
        <v>400</v>
      </c>
      <c r="S36" s="485">
        <v>7325.98</v>
      </c>
    </row>
    <row r="37" spans="2:19" s="355" customFormat="1" x14ac:dyDescent="0.25">
      <c r="B37" s="484" t="s">
        <v>898</v>
      </c>
      <c r="C37" s="484" t="s">
        <v>1112</v>
      </c>
      <c r="D37" s="484" t="s">
        <v>1113</v>
      </c>
      <c r="E37" s="484" t="s">
        <v>1114</v>
      </c>
      <c r="F37" s="484" t="s">
        <v>401</v>
      </c>
      <c r="G37" s="484" t="s">
        <v>356</v>
      </c>
      <c r="H37" s="484" t="s">
        <v>401</v>
      </c>
      <c r="I37" s="484" t="s">
        <v>904</v>
      </c>
      <c r="J37" s="484" t="s">
        <v>1144</v>
      </c>
      <c r="K37" s="484" t="s">
        <v>1101</v>
      </c>
      <c r="L37" s="484" t="s">
        <v>1100</v>
      </c>
      <c r="M37" s="484" t="s">
        <v>1145</v>
      </c>
      <c r="N37" s="484" t="s">
        <v>1116</v>
      </c>
      <c r="O37" s="485">
        <v>7983.38</v>
      </c>
      <c r="P37" s="485">
        <v>0</v>
      </c>
      <c r="Q37" s="486" t="s">
        <v>1146</v>
      </c>
      <c r="R37" s="486" t="s">
        <v>400</v>
      </c>
      <c r="S37" s="485">
        <v>87817.18</v>
      </c>
    </row>
    <row r="38" spans="2:19" s="355" customFormat="1" x14ac:dyDescent="0.25">
      <c r="B38" s="484" t="s">
        <v>898</v>
      </c>
      <c r="C38" s="484" t="s">
        <v>1112</v>
      </c>
      <c r="D38" s="484" t="s">
        <v>1113</v>
      </c>
      <c r="E38" s="484" t="s">
        <v>1114</v>
      </c>
      <c r="F38" s="484" t="s">
        <v>401</v>
      </c>
      <c r="G38" s="484" t="s">
        <v>356</v>
      </c>
      <c r="H38" s="484" t="s">
        <v>401</v>
      </c>
      <c r="I38" s="484" t="s">
        <v>907</v>
      </c>
      <c r="J38" s="484" t="s">
        <v>1147</v>
      </c>
      <c r="K38" s="484" t="s">
        <v>1101</v>
      </c>
      <c r="L38" s="484" t="s">
        <v>1100</v>
      </c>
      <c r="M38" s="484" t="s">
        <v>1148</v>
      </c>
      <c r="N38" s="484" t="s">
        <v>1116</v>
      </c>
      <c r="O38" s="485">
        <v>9325.7999999999993</v>
      </c>
      <c r="P38" s="485">
        <v>0</v>
      </c>
      <c r="Q38" s="486" t="s">
        <v>401</v>
      </c>
      <c r="R38" s="486" t="s">
        <v>400</v>
      </c>
      <c r="S38" s="485">
        <v>9325.7999999999993</v>
      </c>
    </row>
    <row r="39" spans="2:19" x14ac:dyDescent="0.25">
      <c r="B39" s="169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29"/>
      <c r="N39" s="83" t="s">
        <v>197</v>
      </c>
      <c r="O39" s="298"/>
      <c r="P39" s="299"/>
      <c r="Q39" s="518" t="s">
        <v>198</v>
      </c>
      <c r="R39" s="518"/>
      <c r="S39" s="445">
        <f>SUM(Tabla15[Monto total autorizado])</f>
        <v>1755695.8199999998</v>
      </c>
    </row>
    <row r="40" spans="2:19" x14ac:dyDescent="0.25"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29"/>
      <c r="N40" s="83" t="s">
        <v>329</v>
      </c>
      <c r="O40" s="444">
        <f>SUM(O15:O38)</f>
        <v>228910.81999999998</v>
      </c>
      <c r="P40" s="142"/>
      <c r="Q40" s="29"/>
      <c r="R40" s="31"/>
      <c r="S40" s="32"/>
    </row>
    <row r="41" spans="2:19" x14ac:dyDescent="0.25">
      <c r="B41" s="38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174"/>
      <c r="N41" s="174"/>
      <c r="O41" s="174"/>
      <c r="P41" s="174"/>
      <c r="Q41" s="174"/>
      <c r="R41" s="174"/>
      <c r="S41" s="175"/>
    </row>
    <row r="42" spans="2:19" x14ac:dyDescent="0.25">
      <c r="B42" s="42" t="s">
        <v>155</v>
      </c>
      <c r="C42" s="44"/>
      <c r="D42" s="44"/>
      <c r="E42" s="44"/>
      <c r="F42" s="145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</row>
    <row r="43" spans="2:19" x14ac:dyDescent="0.25"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</row>
    <row r="44" spans="2:19" x14ac:dyDescent="0.25">
      <c r="B44" s="8"/>
      <c r="C44" s="9"/>
      <c r="D44" s="9"/>
      <c r="E44" s="10"/>
    </row>
    <row r="45" spans="2:19" x14ac:dyDescent="0.25">
      <c r="B45" s="498" t="s">
        <v>1229</v>
      </c>
      <c r="C45" s="499"/>
      <c r="D45" s="499"/>
      <c r="E45" s="500"/>
    </row>
    <row r="46" spans="2:19" x14ac:dyDescent="0.25">
      <c r="B46" s="501" t="s">
        <v>37</v>
      </c>
      <c r="C46" s="502"/>
      <c r="D46" s="502"/>
      <c r="E46" s="503"/>
    </row>
    <row r="47" spans="2:19" x14ac:dyDescent="0.25">
      <c r="B47" s="292"/>
      <c r="C47" s="293"/>
      <c r="D47" s="293"/>
      <c r="E47" s="294"/>
    </row>
    <row r="48" spans="2:19" x14ac:dyDescent="0.25">
      <c r="B48" s="498" t="s">
        <v>1234</v>
      </c>
      <c r="C48" s="499"/>
      <c r="D48" s="499"/>
      <c r="E48" s="500"/>
    </row>
    <row r="49" spans="2:5" x14ac:dyDescent="0.25">
      <c r="B49" s="501" t="s">
        <v>38</v>
      </c>
      <c r="C49" s="502"/>
      <c r="D49" s="502"/>
      <c r="E49" s="503"/>
    </row>
    <row r="50" spans="2:5" x14ac:dyDescent="0.25">
      <c r="B50" s="292"/>
      <c r="C50" s="293"/>
      <c r="D50" s="293"/>
      <c r="E50" s="294"/>
    </row>
    <row r="51" spans="2:5" x14ac:dyDescent="0.25">
      <c r="B51" s="498"/>
      <c r="C51" s="499"/>
      <c r="D51" s="499"/>
      <c r="E51" s="500"/>
    </row>
    <row r="52" spans="2:5" x14ac:dyDescent="0.25">
      <c r="B52" s="501" t="s">
        <v>39</v>
      </c>
      <c r="C52" s="502"/>
      <c r="D52" s="502"/>
      <c r="E52" s="503"/>
    </row>
    <row r="53" spans="2:5" x14ac:dyDescent="0.25">
      <c r="B53" s="292"/>
      <c r="C53" s="293"/>
      <c r="D53" s="293"/>
      <c r="E53" s="294"/>
    </row>
    <row r="54" spans="2:5" x14ac:dyDescent="0.25">
      <c r="B54" s="504" t="s">
        <v>1232</v>
      </c>
      <c r="C54" s="519"/>
      <c r="D54" s="519"/>
      <c r="E54" s="520"/>
    </row>
    <row r="55" spans="2:5" x14ac:dyDescent="0.25">
      <c r="B55" s="501" t="s">
        <v>347</v>
      </c>
      <c r="C55" s="502"/>
      <c r="D55" s="502"/>
      <c r="E55" s="503"/>
    </row>
    <row r="56" spans="2:5" x14ac:dyDescent="0.25">
      <c r="B56" s="498"/>
      <c r="C56" s="499"/>
      <c r="D56" s="499"/>
      <c r="E56" s="500"/>
    </row>
  </sheetData>
  <sheetProtection insertRows="0" deleteRows="0" autoFilter="0"/>
  <mergeCells count="29">
    <mergeCell ref="B56:E56"/>
    <mergeCell ref="B45:E45"/>
    <mergeCell ref="B46:E46"/>
    <mergeCell ref="B48:E48"/>
    <mergeCell ref="B49:E49"/>
    <mergeCell ref="B51:E51"/>
    <mergeCell ref="B52:E52"/>
    <mergeCell ref="B54:E54"/>
    <mergeCell ref="B55:E55"/>
    <mergeCell ref="S11:S12"/>
    <mergeCell ref="B8:J8"/>
    <mergeCell ref="Q39:R39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 xr:uid="{00000000-0002-0000-0A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6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57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52" sqref="B52:D52"/>
    </sheetView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176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1.85546875" customWidth="1"/>
    <col min="17" max="17" width="10.7109375" customWidth="1"/>
    <col min="18" max="18" width="24.5703125" customWidth="1"/>
  </cols>
  <sheetData>
    <row r="1" spans="1:21" ht="15" customHeight="1" x14ac:dyDescent="0.25"/>
    <row r="2" spans="1:21" ht="15" customHeight="1" x14ac:dyDescent="0.25"/>
    <row r="3" spans="1:21" ht="15" customHeight="1" x14ac:dyDescent="0.25"/>
    <row r="4" spans="1:21" ht="15" customHeight="1" x14ac:dyDescent="0.25"/>
    <row r="5" spans="1:21" ht="15" customHeight="1" x14ac:dyDescent="0.25"/>
    <row r="7" spans="1:21" ht="18.75" x14ac:dyDescent="0.3">
      <c r="B7" s="383" t="s">
        <v>199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26" t="str">
        <f>'Caratula Resumen'!E16</f>
        <v xml:space="preserve"> ZACATECAS </v>
      </c>
      <c r="Q7" s="526"/>
      <c r="R7" s="313"/>
    </row>
    <row r="8" spans="1:21" ht="18.75" x14ac:dyDescent="0.3">
      <c r="B8" s="577" t="str">
        <f>'Caratula Resumen'!E17</f>
        <v>Fondo de Aportaciones para la Educación Tecnológica y de Adultos/Colegio Nacional de Educación Profesional Técnica (FAETA/CONALEP)</v>
      </c>
      <c r="C8" s="578"/>
      <c r="D8" s="578"/>
      <c r="E8" s="578"/>
      <c r="F8" s="578"/>
      <c r="G8" s="578"/>
      <c r="H8" s="578"/>
      <c r="I8" s="578"/>
      <c r="J8" s="578"/>
      <c r="K8" s="315"/>
      <c r="L8" s="315"/>
      <c r="M8" s="315"/>
      <c r="N8" s="315"/>
      <c r="O8" s="525" t="str">
        <f>'A Y  II D3'!X8</f>
        <v>4o. Trimestre 2021</v>
      </c>
      <c r="P8" s="525"/>
      <c r="Q8" s="525"/>
      <c r="R8" s="384"/>
    </row>
    <row r="9" spans="1:21" x14ac:dyDescent="0.25">
      <c r="A9">
        <v>41</v>
      </c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341"/>
    </row>
    <row r="10" spans="1:21" ht="5.0999999999999996" customHeight="1" x14ac:dyDescent="0.25">
      <c r="G10"/>
    </row>
    <row r="11" spans="1:21" ht="39.75" customHeight="1" x14ac:dyDescent="0.25">
      <c r="B11" s="579" t="s">
        <v>200</v>
      </c>
      <c r="C11" s="573" t="s">
        <v>201</v>
      </c>
      <c r="D11" s="573" t="s">
        <v>202</v>
      </c>
      <c r="E11" s="573" t="s">
        <v>203</v>
      </c>
      <c r="F11" s="573" t="s">
        <v>204</v>
      </c>
      <c r="G11" s="580" t="s">
        <v>205</v>
      </c>
      <c r="H11" s="573" t="s">
        <v>149</v>
      </c>
      <c r="I11" s="573" t="s">
        <v>150</v>
      </c>
      <c r="J11" s="575" t="s">
        <v>206</v>
      </c>
      <c r="K11" s="575"/>
      <c r="L11" s="575"/>
      <c r="M11" s="575"/>
      <c r="N11" s="575"/>
      <c r="O11" s="575" t="s">
        <v>207</v>
      </c>
      <c r="P11" s="575"/>
      <c r="Q11" s="575"/>
      <c r="R11" s="573" t="s">
        <v>208</v>
      </c>
      <c r="T11" s="576"/>
      <c r="U11" s="576"/>
    </row>
    <row r="12" spans="1:21" ht="82.5" customHeight="1" x14ac:dyDescent="0.25">
      <c r="B12" s="579"/>
      <c r="C12" s="573"/>
      <c r="D12" s="573"/>
      <c r="E12" s="573"/>
      <c r="F12" s="573"/>
      <c r="G12" s="580"/>
      <c r="H12" s="573"/>
      <c r="I12" s="573"/>
      <c r="J12" s="170" t="s">
        <v>209</v>
      </c>
      <c r="K12" s="170" t="s">
        <v>210</v>
      </c>
      <c r="L12" s="170" t="s">
        <v>211</v>
      </c>
      <c r="M12" s="170" t="s">
        <v>212</v>
      </c>
      <c r="N12" s="170" t="s">
        <v>213</v>
      </c>
      <c r="O12" s="170" t="s">
        <v>214</v>
      </c>
      <c r="P12" s="170" t="s">
        <v>215</v>
      </c>
      <c r="Q12" s="170" t="s">
        <v>216</v>
      </c>
      <c r="R12" s="573"/>
    </row>
    <row r="13" spans="1:21" ht="5.0999999999999996" customHeight="1" x14ac:dyDescent="0.25"/>
    <row r="14" spans="1:21" ht="75" hidden="1" x14ac:dyDescent="0.25">
      <c r="B14" s="177" t="s">
        <v>200</v>
      </c>
      <c r="C14" s="173" t="s">
        <v>201</v>
      </c>
      <c r="D14" s="173" t="s">
        <v>202</v>
      </c>
      <c r="E14" s="173" t="s">
        <v>203</v>
      </c>
      <c r="F14" s="173" t="s">
        <v>204</v>
      </c>
      <c r="G14" s="178" t="s">
        <v>205</v>
      </c>
      <c r="H14" s="173" t="s">
        <v>149</v>
      </c>
      <c r="I14" s="173" t="s">
        <v>150</v>
      </c>
      <c r="J14" s="170" t="s">
        <v>209</v>
      </c>
      <c r="K14" s="170" t="s">
        <v>210</v>
      </c>
      <c r="L14" s="170" t="s">
        <v>211</v>
      </c>
      <c r="M14" s="170" t="s">
        <v>212</v>
      </c>
      <c r="N14" s="170" t="s">
        <v>213</v>
      </c>
      <c r="O14" s="170" t="s">
        <v>214</v>
      </c>
      <c r="P14" s="170" t="s">
        <v>215</v>
      </c>
      <c r="Q14" s="170" t="s">
        <v>216</v>
      </c>
      <c r="R14" s="173" t="s">
        <v>208</v>
      </c>
    </row>
    <row r="15" spans="1:21" s="355" customFormat="1" x14ac:dyDescent="0.25">
      <c r="B15" s="385" t="s">
        <v>401</v>
      </c>
      <c r="C15" s="453" t="s">
        <v>895</v>
      </c>
      <c r="D15" s="456" t="s">
        <v>1115</v>
      </c>
      <c r="E15" s="456" t="s">
        <v>1116</v>
      </c>
      <c r="F15" s="456">
        <v>2</v>
      </c>
      <c r="G15" s="456">
        <v>1103</v>
      </c>
      <c r="H15" s="456" t="s">
        <v>1100</v>
      </c>
      <c r="I15" s="456">
        <v>5</v>
      </c>
      <c r="J15" s="456">
        <v>202124</v>
      </c>
      <c r="K15" s="456">
        <v>999999</v>
      </c>
      <c r="L15" s="460">
        <v>0</v>
      </c>
      <c r="M15" s="460">
        <v>0</v>
      </c>
      <c r="N15" s="460">
        <v>0</v>
      </c>
      <c r="O15" s="461">
        <v>0</v>
      </c>
      <c r="P15" s="461">
        <v>40</v>
      </c>
      <c r="Q15" s="461">
        <v>0</v>
      </c>
      <c r="R15" s="453">
        <v>20211231</v>
      </c>
    </row>
    <row r="16" spans="1:21" s="355" customFormat="1" x14ac:dyDescent="0.25">
      <c r="B16" s="455" t="s">
        <v>401</v>
      </c>
      <c r="C16" s="454" t="s">
        <v>940</v>
      </c>
      <c r="D16" s="457" t="s">
        <v>1117</v>
      </c>
      <c r="E16" s="457" t="s">
        <v>1116</v>
      </c>
      <c r="F16" s="458">
        <v>2</v>
      </c>
      <c r="G16" s="459">
        <v>1103</v>
      </c>
      <c r="H16" s="458" t="s">
        <v>1100</v>
      </c>
      <c r="I16" s="458">
        <v>7</v>
      </c>
      <c r="J16" s="459">
        <v>202124</v>
      </c>
      <c r="K16" s="459">
        <v>999999</v>
      </c>
      <c r="L16" s="460">
        <v>0</v>
      </c>
      <c r="M16" s="460">
        <v>0</v>
      </c>
      <c r="N16" s="460">
        <v>0</v>
      </c>
      <c r="O16" s="461">
        <v>0</v>
      </c>
      <c r="P16" s="454">
        <v>40</v>
      </c>
      <c r="Q16" s="461">
        <v>0</v>
      </c>
      <c r="R16" s="288">
        <v>20211231</v>
      </c>
    </row>
    <row r="17" spans="2:18" s="355" customFormat="1" x14ac:dyDescent="0.25">
      <c r="B17" s="455" t="s">
        <v>401</v>
      </c>
      <c r="C17" s="454" t="s">
        <v>1078</v>
      </c>
      <c r="D17" s="457" t="s">
        <v>1119</v>
      </c>
      <c r="E17" s="457" t="s">
        <v>1116</v>
      </c>
      <c r="F17" s="458">
        <v>2</v>
      </c>
      <c r="G17" s="459">
        <v>1103</v>
      </c>
      <c r="H17" s="458" t="s">
        <v>1107</v>
      </c>
      <c r="I17" s="458">
        <v>2</v>
      </c>
      <c r="J17" s="459">
        <v>202124</v>
      </c>
      <c r="K17" s="459">
        <v>999999</v>
      </c>
      <c r="L17" s="460">
        <v>0</v>
      </c>
      <c r="M17" s="460">
        <v>0</v>
      </c>
      <c r="N17" s="460">
        <v>0</v>
      </c>
      <c r="O17" s="461">
        <v>0</v>
      </c>
      <c r="P17" s="454">
        <v>40</v>
      </c>
      <c r="Q17" s="461">
        <v>0</v>
      </c>
      <c r="R17" s="288">
        <v>20211231</v>
      </c>
    </row>
    <row r="18" spans="2:18" s="355" customFormat="1" x14ac:dyDescent="0.25">
      <c r="B18" s="455" t="s">
        <v>401</v>
      </c>
      <c r="C18" s="454" t="s">
        <v>1078</v>
      </c>
      <c r="D18" s="457" t="s">
        <v>1119</v>
      </c>
      <c r="E18" s="457" t="s">
        <v>1116</v>
      </c>
      <c r="F18" s="458">
        <v>2</v>
      </c>
      <c r="G18" s="459">
        <v>1103</v>
      </c>
      <c r="H18" s="458" t="s">
        <v>1101</v>
      </c>
      <c r="I18" s="458">
        <v>2</v>
      </c>
      <c r="J18" s="459">
        <v>202124</v>
      </c>
      <c r="K18" s="459">
        <v>999999</v>
      </c>
      <c r="L18" s="460">
        <v>0</v>
      </c>
      <c r="M18" s="460">
        <v>0</v>
      </c>
      <c r="N18" s="460">
        <v>0</v>
      </c>
      <c r="O18" s="461">
        <v>0</v>
      </c>
      <c r="P18" s="454">
        <v>40</v>
      </c>
      <c r="Q18" s="461">
        <v>0</v>
      </c>
      <c r="R18" s="288">
        <v>20211231</v>
      </c>
    </row>
    <row r="19" spans="2:18" s="355" customFormat="1" x14ac:dyDescent="0.25">
      <c r="B19" s="455" t="s">
        <v>401</v>
      </c>
      <c r="C19" s="454" t="s">
        <v>918</v>
      </c>
      <c r="D19" s="457" t="s">
        <v>1121</v>
      </c>
      <c r="E19" s="457" t="s">
        <v>1116</v>
      </c>
      <c r="F19" s="458">
        <v>2</v>
      </c>
      <c r="G19" s="459">
        <v>1103</v>
      </c>
      <c r="H19" s="458" t="s">
        <v>1100</v>
      </c>
      <c r="I19" s="458">
        <v>9</v>
      </c>
      <c r="J19" s="459">
        <v>202124</v>
      </c>
      <c r="K19" s="459">
        <v>999999</v>
      </c>
      <c r="L19" s="460">
        <v>0</v>
      </c>
      <c r="M19" s="460">
        <v>0</v>
      </c>
      <c r="N19" s="460">
        <v>0</v>
      </c>
      <c r="O19" s="461">
        <v>0</v>
      </c>
      <c r="P19" s="454">
        <v>40</v>
      </c>
      <c r="Q19" s="461">
        <v>0</v>
      </c>
      <c r="R19" s="288">
        <v>20211231</v>
      </c>
    </row>
    <row r="20" spans="2:18" s="355" customFormat="1" x14ac:dyDescent="0.25">
      <c r="B20" s="455" t="s">
        <v>401</v>
      </c>
      <c r="C20" s="454" t="s">
        <v>901</v>
      </c>
      <c r="D20" s="457" t="s">
        <v>1123</v>
      </c>
      <c r="E20" s="457" t="s">
        <v>1116</v>
      </c>
      <c r="F20" s="458">
        <v>1</v>
      </c>
      <c r="G20" s="459">
        <v>1103</v>
      </c>
      <c r="H20" s="458" t="s">
        <v>1100</v>
      </c>
      <c r="I20" s="458">
        <v>6</v>
      </c>
      <c r="J20" s="459">
        <v>202124</v>
      </c>
      <c r="K20" s="459">
        <v>999999</v>
      </c>
      <c r="L20" s="460">
        <v>0</v>
      </c>
      <c r="M20" s="460">
        <v>0</v>
      </c>
      <c r="N20" s="460">
        <v>0</v>
      </c>
      <c r="O20" s="461">
        <v>0</v>
      </c>
      <c r="P20" s="454">
        <v>40</v>
      </c>
      <c r="Q20" s="461">
        <v>0</v>
      </c>
      <c r="R20" s="288">
        <v>20211231</v>
      </c>
    </row>
    <row r="21" spans="2:18" s="355" customFormat="1" x14ac:dyDescent="0.25">
      <c r="B21" s="455" t="s">
        <v>401</v>
      </c>
      <c r="C21" s="454" t="s">
        <v>923</v>
      </c>
      <c r="D21" s="457" t="s">
        <v>1125</v>
      </c>
      <c r="E21" s="457" t="s">
        <v>1116</v>
      </c>
      <c r="F21" s="458">
        <v>1</v>
      </c>
      <c r="G21" s="459">
        <v>1103</v>
      </c>
      <c r="H21" s="458" t="s">
        <v>1100</v>
      </c>
      <c r="I21" s="458">
        <v>7</v>
      </c>
      <c r="J21" s="459">
        <v>202124</v>
      </c>
      <c r="K21" s="459">
        <v>999999</v>
      </c>
      <c r="L21" s="460">
        <v>0</v>
      </c>
      <c r="M21" s="460">
        <v>0</v>
      </c>
      <c r="N21" s="460">
        <v>0</v>
      </c>
      <c r="O21" s="461">
        <v>0</v>
      </c>
      <c r="P21" s="454">
        <v>40</v>
      </c>
      <c r="Q21" s="461">
        <v>0</v>
      </c>
      <c r="R21" s="288">
        <v>20211231</v>
      </c>
    </row>
    <row r="22" spans="2:18" s="355" customFormat="1" x14ac:dyDescent="0.25">
      <c r="B22" s="455" t="s">
        <v>401</v>
      </c>
      <c r="C22" s="454" t="s">
        <v>936</v>
      </c>
      <c r="D22" s="457" t="s">
        <v>1126</v>
      </c>
      <c r="E22" s="457" t="s">
        <v>1116</v>
      </c>
      <c r="F22" s="458">
        <v>1</v>
      </c>
      <c r="G22" s="459">
        <v>1103</v>
      </c>
      <c r="H22" s="458" t="s">
        <v>1100</v>
      </c>
      <c r="I22" s="458">
        <v>9</v>
      </c>
      <c r="J22" s="459">
        <v>202124</v>
      </c>
      <c r="K22" s="459">
        <v>999999</v>
      </c>
      <c r="L22" s="460">
        <v>0</v>
      </c>
      <c r="M22" s="460">
        <v>0</v>
      </c>
      <c r="N22" s="460">
        <v>0</v>
      </c>
      <c r="O22" s="461">
        <v>0</v>
      </c>
      <c r="P22" s="454">
        <v>40</v>
      </c>
      <c r="Q22" s="461">
        <v>0</v>
      </c>
      <c r="R22" s="288">
        <v>20211231</v>
      </c>
    </row>
    <row r="23" spans="2:18" s="355" customFormat="1" x14ac:dyDescent="0.25">
      <c r="B23" s="455" t="s">
        <v>401</v>
      </c>
      <c r="C23" s="454" t="s">
        <v>910</v>
      </c>
      <c r="D23" s="457" t="s">
        <v>1127</v>
      </c>
      <c r="E23" s="457" t="s">
        <v>1116</v>
      </c>
      <c r="F23" s="458">
        <v>2</v>
      </c>
      <c r="G23" s="459">
        <v>1103</v>
      </c>
      <c r="H23" s="458" t="s">
        <v>1101</v>
      </c>
      <c r="I23" s="458">
        <v>13</v>
      </c>
      <c r="J23" s="459">
        <v>202124</v>
      </c>
      <c r="K23" s="459">
        <v>999999</v>
      </c>
      <c r="L23" s="460">
        <v>0</v>
      </c>
      <c r="M23" s="460">
        <v>0</v>
      </c>
      <c r="N23" s="460">
        <v>0</v>
      </c>
      <c r="O23" s="461">
        <v>0</v>
      </c>
      <c r="P23" s="454">
        <v>40</v>
      </c>
      <c r="Q23" s="461">
        <v>0</v>
      </c>
      <c r="R23" s="288">
        <v>20211231</v>
      </c>
    </row>
    <row r="24" spans="2:18" s="355" customFormat="1" x14ac:dyDescent="0.25">
      <c r="B24" s="455" t="s">
        <v>401</v>
      </c>
      <c r="C24" s="454" t="s">
        <v>910</v>
      </c>
      <c r="D24" s="457" t="s">
        <v>1127</v>
      </c>
      <c r="E24" s="457" t="s">
        <v>1116</v>
      </c>
      <c r="F24" s="458">
        <v>2</v>
      </c>
      <c r="G24" s="459">
        <v>1103</v>
      </c>
      <c r="H24" s="458" t="s">
        <v>1100</v>
      </c>
      <c r="I24" s="458">
        <v>13</v>
      </c>
      <c r="J24" s="459">
        <v>202124</v>
      </c>
      <c r="K24" s="459">
        <v>999999</v>
      </c>
      <c r="L24" s="460">
        <v>0</v>
      </c>
      <c r="M24" s="460">
        <v>0</v>
      </c>
      <c r="N24" s="460">
        <v>0</v>
      </c>
      <c r="O24" s="461">
        <v>0</v>
      </c>
      <c r="P24" s="454">
        <v>40</v>
      </c>
      <c r="Q24" s="461">
        <v>0</v>
      </c>
      <c r="R24" s="288">
        <v>20211231</v>
      </c>
    </row>
    <row r="25" spans="2:18" s="355" customFormat="1" x14ac:dyDescent="0.25">
      <c r="B25" s="455" t="s">
        <v>401</v>
      </c>
      <c r="C25" s="454" t="s">
        <v>913</v>
      </c>
      <c r="D25" s="457" t="s">
        <v>1130</v>
      </c>
      <c r="E25" s="457" t="s">
        <v>1116</v>
      </c>
      <c r="F25" s="458">
        <v>2</v>
      </c>
      <c r="G25" s="459">
        <v>1103</v>
      </c>
      <c r="H25" s="458" t="s">
        <v>1107</v>
      </c>
      <c r="I25" s="458">
        <v>15</v>
      </c>
      <c r="J25" s="459">
        <v>202124</v>
      </c>
      <c r="K25" s="459">
        <v>999999</v>
      </c>
      <c r="L25" s="460">
        <v>0</v>
      </c>
      <c r="M25" s="460">
        <v>0</v>
      </c>
      <c r="N25" s="460">
        <v>0</v>
      </c>
      <c r="O25" s="461">
        <v>0</v>
      </c>
      <c r="P25" s="454">
        <v>40</v>
      </c>
      <c r="Q25" s="461">
        <v>0</v>
      </c>
      <c r="R25" s="288">
        <v>20211231</v>
      </c>
    </row>
    <row r="26" spans="2:18" s="355" customFormat="1" x14ac:dyDescent="0.25">
      <c r="B26" s="455" t="s">
        <v>401</v>
      </c>
      <c r="C26" s="454" t="s">
        <v>913</v>
      </c>
      <c r="D26" s="457" t="s">
        <v>1130</v>
      </c>
      <c r="E26" s="457" t="s">
        <v>1116</v>
      </c>
      <c r="F26" s="458">
        <v>2</v>
      </c>
      <c r="G26" s="459">
        <v>1103</v>
      </c>
      <c r="H26" s="458" t="s">
        <v>1101</v>
      </c>
      <c r="I26" s="458">
        <v>15</v>
      </c>
      <c r="J26" s="459">
        <v>202124</v>
      </c>
      <c r="K26" s="459">
        <v>999999</v>
      </c>
      <c r="L26" s="460">
        <v>0</v>
      </c>
      <c r="M26" s="460">
        <v>0</v>
      </c>
      <c r="N26" s="460">
        <v>0</v>
      </c>
      <c r="O26" s="461">
        <v>0</v>
      </c>
      <c r="P26" s="454">
        <v>40</v>
      </c>
      <c r="Q26" s="461">
        <v>0</v>
      </c>
      <c r="R26" s="288">
        <v>20211231</v>
      </c>
    </row>
    <row r="27" spans="2:18" s="355" customFormat="1" x14ac:dyDescent="0.25">
      <c r="B27" s="455" t="s">
        <v>401</v>
      </c>
      <c r="C27" s="454" t="s">
        <v>913</v>
      </c>
      <c r="D27" s="457" t="s">
        <v>1130</v>
      </c>
      <c r="E27" s="457" t="s">
        <v>1116</v>
      </c>
      <c r="F27" s="458">
        <v>2</v>
      </c>
      <c r="G27" s="459">
        <v>1103</v>
      </c>
      <c r="H27" s="458" t="s">
        <v>1100</v>
      </c>
      <c r="I27" s="458">
        <v>15</v>
      </c>
      <c r="J27" s="459">
        <v>202124</v>
      </c>
      <c r="K27" s="459">
        <v>999999</v>
      </c>
      <c r="L27" s="460">
        <v>0</v>
      </c>
      <c r="M27" s="460">
        <v>0</v>
      </c>
      <c r="N27" s="460">
        <v>0</v>
      </c>
      <c r="O27" s="461">
        <v>0</v>
      </c>
      <c r="P27" s="454">
        <v>40</v>
      </c>
      <c r="Q27" s="461">
        <v>0</v>
      </c>
      <c r="R27" s="288">
        <v>20211231</v>
      </c>
    </row>
    <row r="28" spans="2:18" s="355" customFormat="1" x14ac:dyDescent="0.25">
      <c r="B28" s="455" t="s">
        <v>401</v>
      </c>
      <c r="C28" s="454" t="s">
        <v>360</v>
      </c>
      <c r="D28" s="457" t="s">
        <v>1132</v>
      </c>
      <c r="E28" s="457" t="s">
        <v>1116</v>
      </c>
      <c r="F28" s="458">
        <v>1</v>
      </c>
      <c r="G28" s="459">
        <v>1103</v>
      </c>
      <c r="H28" s="458" t="s">
        <v>1100</v>
      </c>
      <c r="I28" s="458">
        <v>6</v>
      </c>
      <c r="J28" s="459">
        <v>202124</v>
      </c>
      <c r="K28" s="459">
        <v>999999</v>
      </c>
      <c r="L28" s="460">
        <v>0</v>
      </c>
      <c r="M28" s="460">
        <v>0</v>
      </c>
      <c r="N28" s="460">
        <v>0</v>
      </c>
      <c r="O28" s="461">
        <v>0</v>
      </c>
      <c r="P28" s="454">
        <v>40</v>
      </c>
      <c r="Q28" s="461">
        <v>0</v>
      </c>
      <c r="R28" s="288">
        <v>20211231</v>
      </c>
    </row>
    <row r="29" spans="2:18" s="355" customFormat="1" x14ac:dyDescent="0.25">
      <c r="B29" s="455" t="s">
        <v>401</v>
      </c>
      <c r="C29" s="454" t="s">
        <v>933</v>
      </c>
      <c r="D29" s="457" t="s">
        <v>1133</v>
      </c>
      <c r="E29" s="457" t="s">
        <v>1116</v>
      </c>
      <c r="F29" s="458">
        <v>2</v>
      </c>
      <c r="G29" s="459">
        <v>1103</v>
      </c>
      <c r="H29" s="458" t="s">
        <v>1100</v>
      </c>
      <c r="I29" s="458">
        <v>21</v>
      </c>
      <c r="J29" s="459">
        <v>202124</v>
      </c>
      <c r="K29" s="459">
        <v>999999</v>
      </c>
      <c r="L29" s="460">
        <v>0</v>
      </c>
      <c r="M29" s="460">
        <v>0</v>
      </c>
      <c r="N29" s="460">
        <v>0</v>
      </c>
      <c r="O29" s="461">
        <v>0</v>
      </c>
      <c r="P29" s="454">
        <v>40</v>
      </c>
      <c r="Q29" s="461">
        <v>0</v>
      </c>
      <c r="R29" s="288">
        <v>20211231</v>
      </c>
    </row>
    <row r="30" spans="2:18" s="355" customFormat="1" x14ac:dyDescent="0.25">
      <c r="B30" s="455" t="s">
        <v>1052</v>
      </c>
      <c r="C30" s="454" t="s">
        <v>961</v>
      </c>
      <c r="D30" s="457" t="s">
        <v>1134</v>
      </c>
      <c r="E30" s="457" t="s">
        <v>1137</v>
      </c>
      <c r="F30" s="458">
        <v>3</v>
      </c>
      <c r="G30" s="459">
        <v>1103</v>
      </c>
      <c r="H30" s="458" t="s">
        <v>1135</v>
      </c>
      <c r="I30" s="458">
        <v>31</v>
      </c>
      <c r="J30" s="459">
        <v>202124</v>
      </c>
      <c r="K30" s="459">
        <v>999999</v>
      </c>
      <c r="L30" s="460">
        <v>0</v>
      </c>
      <c r="M30" s="460">
        <v>0</v>
      </c>
      <c r="N30" s="460">
        <v>0</v>
      </c>
      <c r="O30" s="454">
        <v>20</v>
      </c>
      <c r="P30" s="454">
        <v>20</v>
      </c>
      <c r="Q30" s="454">
        <v>20</v>
      </c>
      <c r="R30" s="288">
        <v>20211231</v>
      </c>
    </row>
    <row r="31" spans="2:18" s="355" customFormat="1" x14ac:dyDescent="0.25">
      <c r="B31" s="455" t="s">
        <v>1052</v>
      </c>
      <c r="C31" s="454" t="s">
        <v>376</v>
      </c>
      <c r="D31" s="457" t="s">
        <v>1138</v>
      </c>
      <c r="E31" s="457" t="s">
        <v>1137</v>
      </c>
      <c r="F31" s="458">
        <v>3</v>
      </c>
      <c r="G31" s="459">
        <v>1103</v>
      </c>
      <c r="H31" s="458" t="s">
        <v>1107</v>
      </c>
      <c r="I31" s="458">
        <v>31</v>
      </c>
      <c r="J31" s="459">
        <v>202124</v>
      </c>
      <c r="K31" s="459">
        <v>999999</v>
      </c>
      <c r="L31" s="460">
        <v>0</v>
      </c>
      <c r="M31" s="460">
        <v>0</v>
      </c>
      <c r="N31" s="460">
        <v>0</v>
      </c>
      <c r="O31" s="454">
        <v>20</v>
      </c>
      <c r="P31" s="454">
        <v>20</v>
      </c>
      <c r="Q31" s="454">
        <v>20</v>
      </c>
      <c r="R31" s="288">
        <v>20211231</v>
      </c>
    </row>
    <row r="32" spans="2:18" s="355" customFormat="1" x14ac:dyDescent="0.25">
      <c r="B32" s="455" t="s">
        <v>1052</v>
      </c>
      <c r="C32" s="454" t="s">
        <v>957</v>
      </c>
      <c r="D32" s="457" t="s">
        <v>1140</v>
      </c>
      <c r="E32" s="457" t="s">
        <v>1137</v>
      </c>
      <c r="F32" s="458">
        <v>3</v>
      </c>
      <c r="G32" s="459">
        <v>1103</v>
      </c>
      <c r="H32" s="458" t="s">
        <v>1100</v>
      </c>
      <c r="I32" s="458">
        <v>31</v>
      </c>
      <c r="J32" s="459">
        <v>202124</v>
      </c>
      <c r="K32" s="459">
        <v>999999</v>
      </c>
      <c r="L32" s="460">
        <v>0</v>
      </c>
      <c r="M32" s="460">
        <v>0</v>
      </c>
      <c r="N32" s="460">
        <v>0</v>
      </c>
      <c r="O32" s="454">
        <v>20</v>
      </c>
      <c r="P32" s="454">
        <v>20</v>
      </c>
      <c r="Q32" s="454">
        <v>20</v>
      </c>
      <c r="R32" s="288">
        <v>20211231</v>
      </c>
    </row>
    <row r="33" spans="2:18" s="355" customFormat="1" x14ac:dyDescent="0.25">
      <c r="B33" s="455" t="s">
        <v>1052</v>
      </c>
      <c r="C33" s="454" t="s">
        <v>391</v>
      </c>
      <c r="D33" s="457" t="s">
        <v>1141</v>
      </c>
      <c r="E33" s="457" t="s">
        <v>1137</v>
      </c>
      <c r="F33" s="458">
        <v>3</v>
      </c>
      <c r="G33" s="459">
        <v>1103</v>
      </c>
      <c r="H33" s="458" t="s">
        <v>1101</v>
      </c>
      <c r="I33" s="458">
        <v>31</v>
      </c>
      <c r="J33" s="459">
        <v>202124</v>
      </c>
      <c r="K33" s="459">
        <v>999999</v>
      </c>
      <c r="L33" s="460">
        <v>0</v>
      </c>
      <c r="M33" s="460">
        <v>0</v>
      </c>
      <c r="N33" s="460">
        <v>0</v>
      </c>
      <c r="O33" s="454">
        <v>20</v>
      </c>
      <c r="P33" s="454">
        <v>20</v>
      </c>
      <c r="Q33" s="454">
        <v>20</v>
      </c>
      <c r="R33" s="288">
        <v>20211231</v>
      </c>
    </row>
    <row r="34" spans="2:18" s="355" customFormat="1" x14ac:dyDescent="0.25">
      <c r="B34" s="385" t="s">
        <v>401</v>
      </c>
      <c r="C34" s="453" t="s">
        <v>1066</v>
      </c>
      <c r="D34" s="456" t="s">
        <v>1143</v>
      </c>
      <c r="E34" s="456" t="s">
        <v>1116</v>
      </c>
      <c r="F34" s="456">
        <v>2</v>
      </c>
      <c r="G34" s="456">
        <v>1103</v>
      </c>
      <c r="H34" s="456" t="s">
        <v>1107</v>
      </c>
      <c r="I34" s="456">
        <v>2</v>
      </c>
      <c r="J34" s="456">
        <v>202124</v>
      </c>
      <c r="K34" s="456">
        <v>999999</v>
      </c>
      <c r="L34" s="460">
        <v>0</v>
      </c>
      <c r="M34" s="460">
        <v>0</v>
      </c>
      <c r="N34" s="460">
        <v>0</v>
      </c>
      <c r="O34" s="461">
        <v>0</v>
      </c>
      <c r="P34" s="461">
        <v>40</v>
      </c>
      <c r="Q34" s="461">
        <v>0</v>
      </c>
      <c r="R34" s="453">
        <v>20211231</v>
      </c>
    </row>
    <row r="35" spans="2:18" s="355" customFormat="1" x14ac:dyDescent="0.25">
      <c r="B35" s="385" t="s">
        <v>401</v>
      </c>
      <c r="C35" s="453" t="s">
        <v>1066</v>
      </c>
      <c r="D35" s="456" t="s">
        <v>1143</v>
      </c>
      <c r="E35" s="456" t="s">
        <v>1116</v>
      </c>
      <c r="F35" s="456">
        <v>2</v>
      </c>
      <c r="G35" s="456">
        <v>1103</v>
      </c>
      <c r="H35" s="456" t="s">
        <v>1101</v>
      </c>
      <c r="I35" s="456">
        <v>2</v>
      </c>
      <c r="J35" s="456">
        <v>202124</v>
      </c>
      <c r="K35" s="456">
        <v>999999</v>
      </c>
      <c r="L35" s="460">
        <v>0</v>
      </c>
      <c r="M35" s="460">
        <v>0</v>
      </c>
      <c r="N35" s="460">
        <v>0</v>
      </c>
      <c r="O35" s="461">
        <v>0</v>
      </c>
      <c r="P35" s="461">
        <v>40</v>
      </c>
      <c r="Q35" s="461">
        <v>0</v>
      </c>
      <c r="R35" s="453">
        <v>20211231</v>
      </c>
    </row>
    <row r="36" spans="2:18" s="355" customFormat="1" x14ac:dyDescent="0.25">
      <c r="B36" s="385" t="s">
        <v>401</v>
      </c>
      <c r="C36" s="453" t="s">
        <v>1066</v>
      </c>
      <c r="D36" s="456" t="s">
        <v>1143</v>
      </c>
      <c r="E36" s="456" t="s">
        <v>1116</v>
      </c>
      <c r="F36" s="456">
        <v>2</v>
      </c>
      <c r="G36" s="456">
        <v>1103</v>
      </c>
      <c r="H36" s="456" t="s">
        <v>1100</v>
      </c>
      <c r="I36" s="456">
        <v>2</v>
      </c>
      <c r="J36" s="456">
        <v>202124</v>
      </c>
      <c r="K36" s="456">
        <v>999999</v>
      </c>
      <c r="L36" s="460">
        <v>0</v>
      </c>
      <c r="M36" s="460">
        <v>0</v>
      </c>
      <c r="N36" s="460">
        <v>0</v>
      </c>
      <c r="O36" s="461">
        <v>0</v>
      </c>
      <c r="P36" s="461">
        <v>40</v>
      </c>
      <c r="Q36" s="461">
        <v>0</v>
      </c>
      <c r="R36" s="453">
        <v>20211231</v>
      </c>
    </row>
    <row r="37" spans="2:18" s="355" customFormat="1" x14ac:dyDescent="0.25">
      <c r="B37" s="385" t="s">
        <v>401</v>
      </c>
      <c r="C37" s="453" t="s">
        <v>904</v>
      </c>
      <c r="D37" s="456" t="s">
        <v>1144</v>
      </c>
      <c r="E37" s="456" t="s">
        <v>1116</v>
      </c>
      <c r="F37" s="456">
        <v>1</v>
      </c>
      <c r="G37" s="456">
        <v>1103</v>
      </c>
      <c r="H37" s="456" t="s">
        <v>1100</v>
      </c>
      <c r="I37" s="456">
        <v>4</v>
      </c>
      <c r="J37" s="456">
        <v>202124</v>
      </c>
      <c r="K37" s="456">
        <v>999999</v>
      </c>
      <c r="L37" s="460">
        <v>0</v>
      </c>
      <c r="M37" s="460">
        <v>0</v>
      </c>
      <c r="N37" s="460">
        <v>0</v>
      </c>
      <c r="O37" s="461">
        <v>0</v>
      </c>
      <c r="P37" s="461">
        <v>40</v>
      </c>
      <c r="Q37" s="461">
        <v>0</v>
      </c>
      <c r="R37" s="453">
        <v>20211231</v>
      </c>
    </row>
    <row r="38" spans="2:18" s="355" customFormat="1" x14ac:dyDescent="0.25">
      <c r="B38" s="385" t="s">
        <v>401</v>
      </c>
      <c r="C38" s="453" t="s">
        <v>907</v>
      </c>
      <c r="D38" s="456" t="s">
        <v>1147</v>
      </c>
      <c r="E38" s="456" t="s">
        <v>1116</v>
      </c>
      <c r="F38" s="456">
        <v>1</v>
      </c>
      <c r="G38" s="456">
        <v>1103</v>
      </c>
      <c r="H38" s="456" t="s">
        <v>1100</v>
      </c>
      <c r="I38" s="456">
        <v>8</v>
      </c>
      <c r="J38" s="456">
        <v>202124</v>
      </c>
      <c r="K38" s="456">
        <v>999999</v>
      </c>
      <c r="L38" s="460">
        <v>0</v>
      </c>
      <c r="M38" s="460">
        <v>0</v>
      </c>
      <c r="N38" s="460">
        <v>0</v>
      </c>
      <c r="O38" s="461">
        <v>0</v>
      </c>
      <c r="P38" s="461">
        <v>40</v>
      </c>
      <c r="Q38" s="461">
        <v>0</v>
      </c>
      <c r="R38" s="453">
        <v>20211231</v>
      </c>
    </row>
    <row r="39" spans="2:18" x14ac:dyDescent="0.25">
      <c r="B39" s="179"/>
      <c r="C39" s="180"/>
      <c r="D39" s="181"/>
      <c r="E39" s="180"/>
      <c r="F39" s="180"/>
      <c r="G39" s="180"/>
      <c r="H39" s="180"/>
      <c r="I39" s="180"/>
      <c r="K39" s="182" t="s">
        <v>217</v>
      </c>
      <c r="L39" s="446">
        <f>SUM(L15:L38)</f>
        <v>0</v>
      </c>
      <c r="M39" s="183"/>
      <c r="N39" s="183"/>
      <c r="O39" s="180"/>
      <c r="P39" s="180"/>
      <c r="Q39" s="180"/>
      <c r="R39" s="184"/>
    </row>
    <row r="40" spans="2:18" x14ac:dyDescent="0.25">
      <c r="B40" s="185"/>
      <c r="C40" s="186"/>
      <c r="D40" s="187"/>
      <c r="E40" s="186"/>
      <c r="F40" s="186"/>
      <c r="G40" s="186"/>
      <c r="H40" s="186"/>
      <c r="I40" s="186"/>
      <c r="L40" s="188" t="s">
        <v>218</v>
      </c>
      <c r="M40" s="446">
        <f>SUM(Tabla16[[#All],[Monto Mensual Jornada ó de HSM
Zona B]])</f>
        <v>0</v>
      </c>
      <c r="N40" s="189"/>
      <c r="O40" s="186"/>
      <c r="P40" s="186"/>
      <c r="Q40" s="186"/>
      <c r="R40" s="190"/>
    </row>
    <row r="41" spans="2:18" x14ac:dyDescent="0.25">
      <c r="B41" s="185"/>
      <c r="C41" s="186"/>
      <c r="D41" s="187"/>
      <c r="E41" s="186"/>
      <c r="F41" s="186"/>
      <c r="G41" s="186"/>
      <c r="H41" s="186"/>
      <c r="I41" s="186"/>
      <c r="M41" s="188" t="s">
        <v>219</v>
      </c>
      <c r="N41" s="446">
        <f>SUM(Tabla16[[#All],[Monto Mensual Jornada ó de HSM
Zona C]])</f>
        <v>0</v>
      </c>
      <c r="O41" s="186"/>
      <c r="P41" s="186"/>
      <c r="Q41" s="186"/>
      <c r="R41" s="190"/>
    </row>
    <row r="42" spans="2:18" x14ac:dyDescent="0.25">
      <c r="B42" s="191"/>
      <c r="C42" s="192"/>
      <c r="D42" s="193"/>
      <c r="E42" s="192"/>
      <c r="F42" s="192"/>
      <c r="G42" s="192"/>
      <c r="H42" s="192"/>
      <c r="I42" s="192"/>
      <c r="J42" s="192"/>
      <c r="K42" s="192"/>
      <c r="L42" s="194"/>
      <c r="M42" s="194"/>
      <c r="N42" s="194"/>
      <c r="O42" s="192"/>
      <c r="P42" s="192"/>
      <c r="Q42" s="192"/>
      <c r="R42" s="195"/>
    </row>
    <row r="43" spans="2:18" x14ac:dyDescent="0.25">
      <c r="B43" s="42" t="s">
        <v>155</v>
      </c>
      <c r="C43" s="44"/>
      <c r="D43" s="44"/>
      <c r="E43" s="145"/>
      <c r="F43" s="44"/>
      <c r="G43" s="196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</row>
    <row r="44" spans="2:18" x14ac:dyDescent="0.25">
      <c r="B44" s="44"/>
      <c r="C44" s="44"/>
      <c r="D44" s="44"/>
      <c r="E44" s="44"/>
      <c r="F44" s="44"/>
      <c r="G44" s="196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</row>
    <row r="45" spans="2:18" x14ac:dyDescent="0.25">
      <c r="B45" s="300"/>
      <c r="C45" s="301"/>
      <c r="D45" s="302"/>
    </row>
    <row r="46" spans="2:18" x14ac:dyDescent="0.25">
      <c r="B46" s="498" t="s">
        <v>1229</v>
      </c>
      <c r="C46" s="499"/>
      <c r="D46" s="500"/>
    </row>
    <row r="47" spans="2:18" x14ac:dyDescent="0.25">
      <c r="B47" s="501" t="s">
        <v>37</v>
      </c>
      <c r="C47" s="502"/>
      <c r="D47" s="503"/>
    </row>
    <row r="48" spans="2:18" x14ac:dyDescent="0.25">
      <c r="B48" s="292"/>
      <c r="C48" s="293"/>
      <c r="D48" s="294"/>
    </row>
    <row r="49" spans="2:4" x14ac:dyDescent="0.25">
      <c r="B49" s="498" t="s">
        <v>1234</v>
      </c>
      <c r="C49" s="499"/>
      <c r="D49" s="500"/>
    </row>
    <row r="50" spans="2:4" x14ac:dyDescent="0.25">
      <c r="B50" s="501" t="s">
        <v>38</v>
      </c>
      <c r="C50" s="502"/>
      <c r="D50" s="503"/>
    </row>
    <row r="51" spans="2:4" x14ac:dyDescent="0.25">
      <c r="B51" s="292"/>
      <c r="C51" s="293"/>
      <c r="D51" s="294"/>
    </row>
    <row r="52" spans="2:4" x14ac:dyDescent="0.25">
      <c r="B52" s="498"/>
      <c r="C52" s="499"/>
      <c r="D52" s="500"/>
    </row>
    <row r="53" spans="2:4" x14ac:dyDescent="0.25">
      <c r="B53" s="501" t="s">
        <v>39</v>
      </c>
      <c r="C53" s="502"/>
      <c r="D53" s="503"/>
    </row>
    <row r="54" spans="2:4" x14ac:dyDescent="0.25">
      <c r="B54" s="292"/>
      <c r="C54" s="293"/>
      <c r="D54" s="294"/>
    </row>
    <row r="55" spans="2:4" x14ac:dyDescent="0.25">
      <c r="B55" s="504" t="s">
        <v>1232</v>
      </c>
      <c r="C55" s="519"/>
      <c r="D55" s="520"/>
    </row>
    <row r="56" spans="2:4" x14ac:dyDescent="0.25">
      <c r="B56" s="501" t="s">
        <v>347</v>
      </c>
      <c r="C56" s="502"/>
      <c r="D56" s="503"/>
    </row>
    <row r="57" spans="2:4" x14ac:dyDescent="0.25">
      <c r="B57" s="295"/>
      <c r="C57" s="296"/>
      <c r="D57" s="297"/>
    </row>
  </sheetData>
  <sheetProtection insertRows="0" deleteRows="0" autoFilter="0"/>
  <mergeCells count="23">
    <mergeCell ref="B53:D53"/>
    <mergeCell ref="B55:D55"/>
    <mergeCell ref="B56:D56"/>
    <mergeCell ref="B46:D46"/>
    <mergeCell ref="B47:D47"/>
    <mergeCell ref="B49:D49"/>
    <mergeCell ref="B50:D50"/>
    <mergeCell ref="B52:D52"/>
    <mergeCell ref="T11:U11"/>
    <mergeCell ref="B8:J8"/>
    <mergeCell ref="P7:Q7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O8 B8:J8" xr:uid="{00000000-0002-0000-0B00-000000000000}"/>
  </dataValidations>
  <printOptions horizontalCentered="1"/>
  <pageMargins left="1.0236220472440944" right="0.62992125984251968" top="0.74803149606299213" bottom="0.54" header="0.31496062992125984" footer="0.31496062992125984"/>
  <pageSetup paperSize="5" scale="58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P61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B56" sqref="B56:E56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ht="18.75" x14ac:dyDescent="0.3">
      <c r="B7" s="12" t="s">
        <v>220</v>
      </c>
      <c r="C7" s="13"/>
      <c r="D7" s="13"/>
      <c r="E7" s="13"/>
      <c r="F7" s="13"/>
      <c r="G7" s="13"/>
      <c r="H7" s="13"/>
      <c r="I7" s="526" t="str">
        <f>'Caratula Resumen'!E16</f>
        <v xml:space="preserve"> ZACATECAS </v>
      </c>
      <c r="J7" s="526"/>
      <c r="K7" s="381"/>
      <c r="L7" s="281"/>
      <c r="M7" s="281"/>
      <c r="N7" s="281"/>
      <c r="O7" s="281"/>
      <c r="P7" s="281"/>
    </row>
    <row r="8" spans="2:16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514"/>
      <c r="I8" s="581" t="str">
        <f>'A Y  II D3'!X8</f>
        <v>4o. Trimestre 2021</v>
      </c>
      <c r="J8" s="581"/>
      <c r="K8" s="380"/>
      <c r="L8" s="283"/>
      <c r="M8" s="283"/>
      <c r="N8" s="283"/>
      <c r="O8" s="283"/>
      <c r="P8" s="283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341"/>
    </row>
    <row r="10" spans="2:16" ht="5.0999999999999996" customHeight="1" x14ac:dyDescent="0.25"/>
    <row r="11" spans="2:16" ht="68.25" customHeight="1" x14ac:dyDescent="0.25">
      <c r="B11" s="170" t="s">
        <v>200</v>
      </c>
      <c r="C11" s="170" t="s">
        <v>221</v>
      </c>
      <c r="D11" s="170" t="s">
        <v>222</v>
      </c>
      <c r="E11" s="170" t="s">
        <v>223</v>
      </c>
      <c r="F11" s="170" t="s">
        <v>224</v>
      </c>
      <c r="G11" s="170" t="s">
        <v>205</v>
      </c>
      <c r="H11" s="170" t="s">
        <v>225</v>
      </c>
      <c r="I11" s="170" t="s">
        <v>226</v>
      </c>
      <c r="J11" s="170" t="s">
        <v>227</v>
      </c>
      <c r="K11" s="170" t="s">
        <v>228</v>
      </c>
    </row>
    <row r="12" spans="2:16" ht="5.0999999999999996" customHeight="1" x14ac:dyDescent="0.25"/>
    <row r="13" spans="2:16" ht="75" hidden="1" x14ac:dyDescent="0.25">
      <c r="B13" s="170" t="s">
        <v>200</v>
      </c>
      <c r="C13" s="170" t="s">
        <v>221</v>
      </c>
      <c r="D13" s="170" t="s">
        <v>222</v>
      </c>
      <c r="E13" s="170" t="s">
        <v>223</v>
      </c>
      <c r="F13" s="170" t="s">
        <v>224</v>
      </c>
      <c r="G13" s="170" t="s">
        <v>205</v>
      </c>
      <c r="H13" s="170" t="s">
        <v>225</v>
      </c>
      <c r="I13" s="170" t="s">
        <v>226</v>
      </c>
      <c r="J13" s="170" t="s">
        <v>227</v>
      </c>
      <c r="K13" s="170" t="s">
        <v>228</v>
      </c>
    </row>
    <row r="14" spans="2:16" s="355" customFormat="1" x14ac:dyDescent="0.25">
      <c r="B14" s="386" t="s">
        <v>401</v>
      </c>
      <c r="C14" s="386" t="s">
        <v>1116</v>
      </c>
      <c r="D14" s="386" t="s">
        <v>1149</v>
      </c>
      <c r="E14" s="387" t="s">
        <v>400</v>
      </c>
      <c r="F14" s="386" t="s">
        <v>1150</v>
      </c>
      <c r="G14" s="386" t="s">
        <v>1151</v>
      </c>
      <c r="H14" s="379" t="s">
        <v>1152</v>
      </c>
      <c r="I14" s="386" t="s">
        <v>1153</v>
      </c>
      <c r="J14" s="386" t="s">
        <v>1154</v>
      </c>
      <c r="K14" s="388" t="s">
        <v>1155</v>
      </c>
    </row>
    <row r="15" spans="2:16" s="355" customFormat="1" x14ac:dyDescent="0.25">
      <c r="B15" s="386" t="s">
        <v>401</v>
      </c>
      <c r="C15" s="386" t="s">
        <v>1116</v>
      </c>
      <c r="D15" s="386" t="s">
        <v>1149</v>
      </c>
      <c r="E15" s="387" t="s">
        <v>400</v>
      </c>
      <c r="F15" s="386" t="s">
        <v>1150</v>
      </c>
      <c r="G15" s="386" t="s">
        <v>1156</v>
      </c>
      <c r="H15" s="379" t="s">
        <v>1157</v>
      </c>
      <c r="I15" s="386" t="s">
        <v>1158</v>
      </c>
      <c r="J15" s="386" t="s">
        <v>1154</v>
      </c>
      <c r="K15" s="388" t="s">
        <v>1155</v>
      </c>
    </row>
    <row r="16" spans="2:16" s="355" customFormat="1" x14ac:dyDescent="0.25">
      <c r="B16" s="386" t="s">
        <v>401</v>
      </c>
      <c r="C16" s="386" t="s">
        <v>1116</v>
      </c>
      <c r="D16" s="386" t="s">
        <v>1149</v>
      </c>
      <c r="E16" s="387" t="s">
        <v>400</v>
      </c>
      <c r="F16" s="386" t="s">
        <v>1150</v>
      </c>
      <c r="G16" s="386" t="s">
        <v>358</v>
      </c>
      <c r="H16" s="379" t="s">
        <v>1159</v>
      </c>
      <c r="I16" s="386" t="s">
        <v>1160</v>
      </c>
      <c r="J16" s="386" t="s">
        <v>1154</v>
      </c>
      <c r="K16" s="388" t="s">
        <v>1155</v>
      </c>
    </row>
    <row r="17" spans="2:11" s="355" customFormat="1" x14ac:dyDescent="0.25">
      <c r="B17" s="386" t="s">
        <v>401</v>
      </c>
      <c r="C17" s="386" t="s">
        <v>1116</v>
      </c>
      <c r="D17" s="386" t="s">
        <v>1149</v>
      </c>
      <c r="E17" s="387" t="s">
        <v>400</v>
      </c>
      <c r="F17" s="386" t="s">
        <v>1150</v>
      </c>
      <c r="G17" s="386" t="s">
        <v>358</v>
      </c>
      <c r="H17" s="379" t="s">
        <v>1161</v>
      </c>
      <c r="I17" s="386" t="s">
        <v>1160</v>
      </c>
      <c r="J17" s="386" t="s">
        <v>1154</v>
      </c>
      <c r="K17" s="388" t="s">
        <v>1155</v>
      </c>
    </row>
    <row r="18" spans="2:11" s="355" customFormat="1" x14ac:dyDescent="0.25">
      <c r="B18" s="386" t="s">
        <v>401</v>
      </c>
      <c r="C18" s="386" t="s">
        <v>1116</v>
      </c>
      <c r="D18" s="386" t="s">
        <v>1149</v>
      </c>
      <c r="E18" s="387" t="s">
        <v>400</v>
      </c>
      <c r="F18" s="386" t="s">
        <v>1150</v>
      </c>
      <c r="G18" s="386" t="s">
        <v>1162</v>
      </c>
      <c r="H18" s="379" t="s">
        <v>1163</v>
      </c>
      <c r="I18" s="386" t="s">
        <v>1158</v>
      </c>
      <c r="J18" s="386" t="s">
        <v>1154</v>
      </c>
      <c r="K18" s="388" t="s">
        <v>1155</v>
      </c>
    </row>
    <row r="19" spans="2:11" s="355" customFormat="1" x14ac:dyDescent="0.25">
      <c r="B19" s="386" t="s">
        <v>401</v>
      </c>
      <c r="C19" s="386" t="s">
        <v>1116</v>
      </c>
      <c r="D19" s="386" t="s">
        <v>1149</v>
      </c>
      <c r="E19" s="387" t="s">
        <v>400</v>
      </c>
      <c r="F19" s="386" t="s">
        <v>1150</v>
      </c>
      <c r="G19" s="386" t="s">
        <v>1164</v>
      </c>
      <c r="H19" s="379" t="s">
        <v>1165</v>
      </c>
      <c r="I19" s="386" t="s">
        <v>1166</v>
      </c>
      <c r="J19" s="386" t="s">
        <v>1154</v>
      </c>
      <c r="K19" s="388" t="s">
        <v>1155</v>
      </c>
    </row>
    <row r="20" spans="2:11" s="355" customFormat="1" x14ac:dyDescent="0.25">
      <c r="B20" s="386" t="s">
        <v>401</v>
      </c>
      <c r="C20" s="386" t="s">
        <v>1116</v>
      </c>
      <c r="D20" s="386" t="s">
        <v>1149</v>
      </c>
      <c r="E20" s="387" t="s">
        <v>400</v>
      </c>
      <c r="F20" s="386" t="s">
        <v>1150</v>
      </c>
      <c r="G20" s="386" t="s">
        <v>1167</v>
      </c>
      <c r="H20" s="379" t="s">
        <v>1168</v>
      </c>
      <c r="I20" s="386" t="s">
        <v>1158</v>
      </c>
      <c r="J20" s="386" t="s">
        <v>1154</v>
      </c>
      <c r="K20" s="388" t="s">
        <v>1155</v>
      </c>
    </row>
    <row r="21" spans="2:11" s="355" customFormat="1" x14ac:dyDescent="0.25">
      <c r="B21" s="386" t="s">
        <v>401</v>
      </c>
      <c r="C21" s="386" t="s">
        <v>1116</v>
      </c>
      <c r="D21" s="386" t="s">
        <v>1149</v>
      </c>
      <c r="E21" s="387" t="s">
        <v>400</v>
      </c>
      <c r="F21" s="386" t="s">
        <v>1150</v>
      </c>
      <c r="G21" s="386" t="s">
        <v>1169</v>
      </c>
      <c r="H21" s="379" t="s">
        <v>1170</v>
      </c>
      <c r="I21" s="386" t="s">
        <v>1158</v>
      </c>
      <c r="J21" s="386" t="s">
        <v>1154</v>
      </c>
      <c r="K21" s="388" t="s">
        <v>1155</v>
      </c>
    </row>
    <row r="22" spans="2:11" s="355" customFormat="1" x14ac:dyDescent="0.25">
      <c r="B22" s="386" t="s">
        <v>401</v>
      </c>
      <c r="C22" s="386" t="s">
        <v>1116</v>
      </c>
      <c r="D22" s="386" t="s">
        <v>1149</v>
      </c>
      <c r="E22" s="387" t="s">
        <v>400</v>
      </c>
      <c r="F22" s="386" t="s">
        <v>1150</v>
      </c>
      <c r="G22" s="386" t="s">
        <v>1171</v>
      </c>
      <c r="H22" s="379" t="s">
        <v>1172</v>
      </c>
      <c r="I22" s="386" t="s">
        <v>1158</v>
      </c>
      <c r="J22" s="386" t="s">
        <v>1154</v>
      </c>
      <c r="K22" s="388" t="s">
        <v>1155</v>
      </c>
    </row>
    <row r="23" spans="2:11" s="355" customFormat="1" x14ac:dyDescent="0.25">
      <c r="B23" s="386" t="s">
        <v>401</v>
      </c>
      <c r="C23" s="386" t="s">
        <v>1116</v>
      </c>
      <c r="D23" s="386" t="s">
        <v>1149</v>
      </c>
      <c r="E23" s="387" t="s">
        <v>400</v>
      </c>
      <c r="F23" s="386" t="s">
        <v>1150</v>
      </c>
      <c r="G23" s="386" t="s">
        <v>358</v>
      </c>
      <c r="H23" s="379" t="s">
        <v>1173</v>
      </c>
      <c r="I23" s="386" t="s">
        <v>1158</v>
      </c>
      <c r="J23" s="386" t="s">
        <v>1154</v>
      </c>
      <c r="K23" s="388" t="s">
        <v>1155</v>
      </c>
    </row>
    <row r="24" spans="2:11" s="355" customFormat="1" x14ac:dyDescent="0.25">
      <c r="B24" s="386" t="s">
        <v>401</v>
      </c>
      <c r="C24" s="386" t="s">
        <v>1116</v>
      </c>
      <c r="D24" s="386" t="s">
        <v>1149</v>
      </c>
      <c r="E24" s="387" t="s">
        <v>400</v>
      </c>
      <c r="F24" s="386" t="s">
        <v>1150</v>
      </c>
      <c r="G24" s="386" t="s">
        <v>1174</v>
      </c>
      <c r="H24" s="379" t="s">
        <v>1175</v>
      </c>
      <c r="I24" s="386" t="s">
        <v>1158</v>
      </c>
      <c r="J24" s="386" t="s">
        <v>1154</v>
      </c>
      <c r="K24" s="388" t="s">
        <v>1155</v>
      </c>
    </row>
    <row r="25" spans="2:11" s="355" customFormat="1" x14ac:dyDescent="0.25">
      <c r="B25" s="386" t="s">
        <v>401</v>
      </c>
      <c r="C25" s="386" t="s">
        <v>1116</v>
      </c>
      <c r="D25" s="386" t="s">
        <v>1149</v>
      </c>
      <c r="E25" s="387" t="s">
        <v>400</v>
      </c>
      <c r="F25" s="386" t="s">
        <v>1150</v>
      </c>
      <c r="G25" s="386" t="s">
        <v>1176</v>
      </c>
      <c r="H25" s="379" t="s">
        <v>1177</v>
      </c>
      <c r="I25" s="386" t="s">
        <v>1158</v>
      </c>
      <c r="J25" s="386" t="s">
        <v>1154</v>
      </c>
      <c r="K25" s="388" t="s">
        <v>1155</v>
      </c>
    </row>
    <row r="26" spans="2:11" s="355" customFormat="1" x14ac:dyDescent="0.25">
      <c r="B26" s="386" t="s">
        <v>401</v>
      </c>
      <c r="C26" s="386" t="s">
        <v>1116</v>
      </c>
      <c r="D26" s="386" t="s">
        <v>1149</v>
      </c>
      <c r="E26" s="387" t="s">
        <v>400</v>
      </c>
      <c r="F26" s="386" t="s">
        <v>1150</v>
      </c>
      <c r="G26" s="386" t="s">
        <v>1178</v>
      </c>
      <c r="H26" s="379" t="s">
        <v>1179</v>
      </c>
      <c r="I26" s="386" t="s">
        <v>1158</v>
      </c>
      <c r="J26" s="386" t="s">
        <v>1154</v>
      </c>
      <c r="K26" s="388" t="s">
        <v>1155</v>
      </c>
    </row>
    <row r="27" spans="2:11" s="355" customFormat="1" x14ac:dyDescent="0.25">
      <c r="B27" s="386" t="s">
        <v>401</v>
      </c>
      <c r="C27" s="386" t="s">
        <v>1116</v>
      </c>
      <c r="D27" s="386" t="s">
        <v>1149</v>
      </c>
      <c r="E27" s="387" t="s">
        <v>400</v>
      </c>
      <c r="F27" s="386" t="s">
        <v>1150</v>
      </c>
      <c r="G27" s="386" t="s">
        <v>1180</v>
      </c>
      <c r="H27" s="379" t="s">
        <v>1181</v>
      </c>
      <c r="I27" s="386" t="s">
        <v>1158</v>
      </c>
      <c r="J27" s="386" t="s">
        <v>1154</v>
      </c>
      <c r="K27" s="388" t="s">
        <v>1155</v>
      </c>
    </row>
    <row r="28" spans="2:11" s="355" customFormat="1" x14ac:dyDescent="0.25">
      <c r="B28" s="386" t="s">
        <v>401</v>
      </c>
      <c r="C28" s="386" t="s">
        <v>1116</v>
      </c>
      <c r="D28" s="386" t="s">
        <v>1149</v>
      </c>
      <c r="E28" s="387" t="s">
        <v>400</v>
      </c>
      <c r="F28" s="386" t="s">
        <v>1150</v>
      </c>
      <c r="G28" s="386" t="s">
        <v>1182</v>
      </c>
      <c r="H28" s="379" t="s">
        <v>1183</v>
      </c>
      <c r="I28" s="386" t="s">
        <v>1158</v>
      </c>
      <c r="J28" s="386" t="s">
        <v>1154</v>
      </c>
      <c r="K28" s="388" t="s">
        <v>1155</v>
      </c>
    </row>
    <row r="29" spans="2:11" s="355" customFormat="1" x14ac:dyDescent="0.25">
      <c r="B29" s="386" t="s">
        <v>401</v>
      </c>
      <c r="C29" s="386" t="s">
        <v>1116</v>
      </c>
      <c r="D29" s="386" t="s">
        <v>1149</v>
      </c>
      <c r="E29" s="387" t="s">
        <v>400</v>
      </c>
      <c r="F29" s="386" t="s">
        <v>1150</v>
      </c>
      <c r="G29" s="386" t="s">
        <v>1169</v>
      </c>
      <c r="H29" s="379" t="s">
        <v>1184</v>
      </c>
      <c r="I29" s="386" t="s">
        <v>1158</v>
      </c>
      <c r="J29" s="386" t="s">
        <v>1154</v>
      </c>
      <c r="K29" s="388" t="s">
        <v>1155</v>
      </c>
    </row>
    <row r="30" spans="2:11" s="355" customFormat="1" x14ac:dyDescent="0.25">
      <c r="B30" s="386" t="s">
        <v>401</v>
      </c>
      <c r="C30" s="386" t="s">
        <v>1116</v>
      </c>
      <c r="D30" s="386" t="s">
        <v>1149</v>
      </c>
      <c r="E30" s="387" t="s">
        <v>400</v>
      </c>
      <c r="F30" s="386" t="s">
        <v>1150</v>
      </c>
      <c r="G30" s="386" t="s">
        <v>1185</v>
      </c>
      <c r="H30" s="379" t="s">
        <v>1186</v>
      </c>
      <c r="I30" s="386" t="s">
        <v>1158</v>
      </c>
      <c r="J30" s="386" t="s">
        <v>1154</v>
      </c>
      <c r="K30" s="388" t="s">
        <v>1155</v>
      </c>
    </row>
    <row r="31" spans="2:11" s="355" customFormat="1" x14ac:dyDescent="0.25">
      <c r="B31" s="386" t="s">
        <v>401</v>
      </c>
      <c r="C31" s="386" t="s">
        <v>1116</v>
      </c>
      <c r="D31" s="386" t="s">
        <v>1149</v>
      </c>
      <c r="E31" s="387" t="s">
        <v>400</v>
      </c>
      <c r="F31" s="386" t="s">
        <v>1150</v>
      </c>
      <c r="G31" s="386" t="s">
        <v>1187</v>
      </c>
      <c r="H31" s="379" t="s">
        <v>1188</v>
      </c>
      <c r="I31" s="386" t="s">
        <v>1158</v>
      </c>
      <c r="J31" s="386" t="s">
        <v>1154</v>
      </c>
      <c r="K31" s="388" t="s">
        <v>1155</v>
      </c>
    </row>
    <row r="32" spans="2:11" s="355" customFormat="1" x14ac:dyDescent="0.25">
      <c r="B32" s="386" t="s">
        <v>401</v>
      </c>
      <c r="C32" s="386" t="s">
        <v>1116</v>
      </c>
      <c r="D32" s="386" t="s">
        <v>1149</v>
      </c>
      <c r="E32" s="387" t="s">
        <v>400</v>
      </c>
      <c r="F32" s="386" t="s">
        <v>1150</v>
      </c>
      <c r="G32" s="386" t="s">
        <v>1189</v>
      </c>
      <c r="H32" s="379" t="s">
        <v>1190</v>
      </c>
      <c r="I32" s="386" t="s">
        <v>1158</v>
      </c>
      <c r="J32" s="386" t="s">
        <v>1154</v>
      </c>
      <c r="K32" s="388" t="s">
        <v>1155</v>
      </c>
    </row>
    <row r="33" spans="2:11" s="355" customFormat="1" x14ac:dyDescent="0.25">
      <c r="B33" s="386" t="s">
        <v>401</v>
      </c>
      <c r="C33" s="386" t="s">
        <v>1116</v>
      </c>
      <c r="D33" s="386" t="s">
        <v>1149</v>
      </c>
      <c r="E33" s="387" t="s">
        <v>400</v>
      </c>
      <c r="F33" s="386" t="s">
        <v>1150</v>
      </c>
      <c r="G33" s="386" t="s">
        <v>1191</v>
      </c>
      <c r="H33" s="379" t="s">
        <v>1192</v>
      </c>
      <c r="I33" s="386" t="s">
        <v>1193</v>
      </c>
      <c r="J33" s="386" t="s">
        <v>1154</v>
      </c>
      <c r="K33" s="388" t="s">
        <v>1155</v>
      </c>
    </row>
    <row r="34" spans="2:11" s="355" customFormat="1" x14ac:dyDescent="0.25">
      <c r="B34" s="386" t="s">
        <v>401</v>
      </c>
      <c r="C34" s="386" t="s">
        <v>1116</v>
      </c>
      <c r="D34" s="386" t="s">
        <v>1149</v>
      </c>
      <c r="E34" s="387" t="s">
        <v>400</v>
      </c>
      <c r="F34" s="386" t="s">
        <v>1150</v>
      </c>
      <c r="G34" s="386" t="s">
        <v>1194</v>
      </c>
      <c r="H34" s="379" t="s">
        <v>1195</v>
      </c>
      <c r="I34" s="386" t="s">
        <v>1158</v>
      </c>
      <c r="J34" s="386" t="s">
        <v>1154</v>
      </c>
      <c r="K34" s="388" t="s">
        <v>1155</v>
      </c>
    </row>
    <row r="35" spans="2:11" s="355" customFormat="1" x14ac:dyDescent="0.25">
      <c r="B35" s="386" t="s">
        <v>401</v>
      </c>
      <c r="C35" s="386" t="s">
        <v>1116</v>
      </c>
      <c r="D35" s="386" t="s">
        <v>1149</v>
      </c>
      <c r="E35" s="387" t="s">
        <v>400</v>
      </c>
      <c r="F35" s="386" t="s">
        <v>1150</v>
      </c>
      <c r="G35" s="386" t="s">
        <v>1194</v>
      </c>
      <c r="H35" s="379" t="s">
        <v>1196</v>
      </c>
      <c r="I35" s="386" t="s">
        <v>1158</v>
      </c>
      <c r="J35" s="386" t="s">
        <v>1154</v>
      </c>
      <c r="K35" s="388" t="s">
        <v>1155</v>
      </c>
    </row>
    <row r="36" spans="2:11" s="355" customFormat="1" x14ac:dyDescent="0.25">
      <c r="B36" s="386" t="s">
        <v>401</v>
      </c>
      <c r="C36" s="386" t="s">
        <v>1116</v>
      </c>
      <c r="D36" s="386" t="s">
        <v>1149</v>
      </c>
      <c r="E36" s="387" t="s">
        <v>400</v>
      </c>
      <c r="F36" s="386" t="s">
        <v>1150</v>
      </c>
      <c r="G36" s="386" t="s">
        <v>1197</v>
      </c>
      <c r="H36" s="379" t="s">
        <v>1198</v>
      </c>
      <c r="I36" s="386" t="s">
        <v>1158</v>
      </c>
      <c r="J36" s="386" t="s">
        <v>1154</v>
      </c>
      <c r="K36" s="388" t="s">
        <v>1155</v>
      </c>
    </row>
    <row r="37" spans="2:11" s="355" customFormat="1" x14ac:dyDescent="0.25">
      <c r="B37" s="386" t="s">
        <v>401</v>
      </c>
      <c r="C37" s="386" t="s">
        <v>1116</v>
      </c>
      <c r="D37" s="386" t="s">
        <v>1149</v>
      </c>
      <c r="E37" s="387" t="s">
        <v>400</v>
      </c>
      <c r="F37" s="386" t="s">
        <v>1150</v>
      </c>
      <c r="G37" s="386" t="s">
        <v>1194</v>
      </c>
      <c r="H37" s="379" t="s">
        <v>1199</v>
      </c>
      <c r="I37" s="386" t="s">
        <v>1200</v>
      </c>
      <c r="J37" s="386" t="s">
        <v>1154</v>
      </c>
      <c r="K37" s="388" t="s">
        <v>1155</v>
      </c>
    </row>
    <row r="38" spans="2:11" s="355" customFormat="1" x14ac:dyDescent="0.25">
      <c r="B38" s="386" t="s">
        <v>401</v>
      </c>
      <c r="C38" s="386" t="s">
        <v>1116</v>
      </c>
      <c r="D38" s="386" t="s">
        <v>1149</v>
      </c>
      <c r="E38" s="387" t="s">
        <v>400</v>
      </c>
      <c r="F38" s="386" t="s">
        <v>1150</v>
      </c>
      <c r="G38" s="386" t="s">
        <v>1201</v>
      </c>
      <c r="H38" s="379" t="s">
        <v>1202</v>
      </c>
      <c r="I38" s="386" t="s">
        <v>1203</v>
      </c>
      <c r="J38" s="386" t="s">
        <v>1154</v>
      </c>
      <c r="K38" s="388" t="s">
        <v>1155</v>
      </c>
    </row>
    <row r="39" spans="2:11" s="355" customFormat="1" x14ac:dyDescent="0.25">
      <c r="B39" s="386" t="s">
        <v>401</v>
      </c>
      <c r="C39" s="386" t="s">
        <v>1116</v>
      </c>
      <c r="D39" s="386" t="s">
        <v>1149</v>
      </c>
      <c r="E39" s="387" t="s">
        <v>400</v>
      </c>
      <c r="F39" s="386" t="s">
        <v>1150</v>
      </c>
      <c r="G39" s="386" t="s">
        <v>1204</v>
      </c>
      <c r="H39" s="379" t="s">
        <v>1205</v>
      </c>
      <c r="I39" s="386" t="s">
        <v>1158</v>
      </c>
      <c r="J39" s="386" t="s">
        <v>1154</v>
      </c>
      <c r="K39" s="388" t="s">
        <v>1155</v>
      </c>
    </row>
    <row r="40" spans="2:11" s="355" customFormat="1" x14ac:dyDescent="0.25">
      <c r="B40" s="386" t="s">
        <v>401</v>
      </c>
      <c r="C40" s="386" t="s">
        <v>1116</v>
      </c>
      <c r="D40" s="386" t="s">
        <v>1149</v>
      </c>
      <c r="E40" s="387" t="s">
        <v>400</v>
      </c>
      <c r="F40" s="386" t="s">
        <v>1150</v>
      </c>
      <c r="G40" s="386" t="s">
        <v>1191</v>
      </c>
      <c r="H40" s="379" t="s">
        <v>1206</v>
      </c>
      <c r="I40" s="386" t="s">
        <v>1158</v>
      </c>
      <c r="J40" s="386" t="s">
        <v>1154</v>
      </c>
      <c r="K40" s="388" t="s">
        <v>1155</v>
      </c>
    </row>
    <row r="41" spans="2:11" s="355" customFormat="1" x14ac:dyDescent="0.25">
      <c r="B41" s="386" t="s">
        <v>401</v>
      </c>
      <c r="C41" s="386" t="s">
        <v>1116</v>
      </c>
      <c r="D41" s="386" t="s">
        <v>1149</v>
      </c>
      <c r="E41" s="387" t="s">
        <v>400</v>
      </c>
      <c r="F41" s="386" t="s">
        <v>1150</v>
      </c>
      <c r="G41" s="386" t="s">
        <v>1191</v>
      </c>
      <c r="H41" s="379" t="s">
        <v>1207</v>
      </c>
      <c r="I41" s="386" t="s">
        <v>1208</v>
      </c>
      <c r="J41" s="386" t="s">
        <v>1154</v>
      </c>
      <c r="K41" s="388" t="s">
        <v>1155</v>
      </c>
    </row>
    <row r="42" spans="2:11" s="355" customFormat="1" x14ac:dyDescent="0.25">
      <c r="B42" s="386" t="s">
        <v>401</v>
      </c>
      <c r="C42" s="386" t="s">
        <v>1116</v>
      </c>
      <c r="D42" s="386" t="s">
        <v>1149</v>
      </c>
      <c r="E42" s="387" t="s">
        <v>400</v>
      </c>
      <c r="F42" s="386" t="s">
        <v>1150</v>
      </c>
      <c r="G42" s="386" t="s">
        <v>1191</v>
      </c>
      <c r="H42" s="379" t="s">
        <v>1209</v>
      </c>
      <c r="I42" s="386" t="s">
        <v>1158</v>
      </c>
      <c r="J42" s="386" t="s">
        <v>1154</v>
      </c>
      <c r="K42" s="388" t="s">
        <v>1155</v>
      </c>
    </row>
    <row r="43" spans="2:11" s="355" customFormat="1" x14ac:dyDescent="0.25">
      <c r="B43" s="386" t="s">
        <v>401</v>
      </c>
      <c r="C43" s="386" t="s">
        <v>1116</v>
      </c>
      <c r="D43" s="386" t="s">
        <v>1149</v>
      </c>
      <c r="E43" s="387" t="s">
        <v>400</v>
      </c>
      <c r="F43" s="386" t="s">
        <v>1150</v>
      </c>
      <c r="G43" s="386" t="s">
        <v>1191</v>
      </c>
      <c r="H43" s="379" t="s">
        <v>1210</v>
      </c>
      <c r="I43" s="386" t="s">
        <v>1211</v>
      </c>
      <c r="J43" s="386" t="s">
        <v>1154</v>
      </c>
      <c r="K43" s="388" t="s">
        <v>1155</v>
      </c>
    </row>
    <row r="44" spans="2:11" s="355" customFormat="1" x14ac:dyDescent="0.25">
      <c r="B44" s="386" t="s">
        <v>401</v>
      </c>
      <c r="C44" s="386" t="s">
        <v>1116</v>
      </c>
      <c r="D44" s="386" t="s">
        <v>1149</v>
      </c>
      <c r="E44" s="387" t="s">
        <v>400</v>
      </c>
      <c r="F44" s="386" t="s">
        <v>1150</v>
      </c>
      <c r="G44" s="386" t="s">
        <v>1191</v>
      </c>
      <c r="H44" s="379" t="s">
        <v>1212</v>
      </c>
      <c r="I44" s="386" t="s">
        <v>1211</v>
      </c>
      <c r="J44" s="386" t="s">
        <v>1154</v>
      </c>
      <c r="K44" s="388" t="s">
        <v>1155</v>
      </c>
    </row>
    <row r="45" spans="2:11" s="355" customFormat="1" x14ac:dyDescent="0.25">
      <c r="B45" s="386" t="s">
        <v>401</v>
      </c>
      <c r="C45" s="386" t="s">
        <v>1116</v>
      </c>
      <c r="D45" s="386" t="s">
        <v>1149</v>
      </c>
      <c r="E45" s="387" t="s">
        <v>400</v>
      </c>
      <c r="F45" s="386" t="s">
        <v>1150</v>
      </c>
      <c r="G45" s="386" t="s">
        <v>1213</v>
      </c>
      <c r="H45" s="379" t="s">
        <v>1214</v>
      </c>
      <c r="I45" s="386" t="s">
        <v>1160</v>
      </c>
      <c r="J45" s="386" t="s">
        <v>1154</v>
      </c>
      <c r="K45" s="388" t="s">
        <v>1155</v>
      </c>
    </row>
    <row r="46" spans="2:11" s="355" customFormat="1" x14ac:dyDescent="0.25">
      <c r="B46" s="386" t="s">
        <v>401</v>
      </c>
      <c r="C46" s="386" t="s">
        <v>1116</v>
      </c>
      <c r="D46" s="386" t="s">
        <v>1149</v>
      </c>
      <c r="E46" s="387" t="s">
        <v>400</v>
      </c>
      <c r="F46" s="386" t="s">
        <v>1150</v>
      </c>
      <c r="G46" s="386" t="s">
        <v>1215</v>
      </c>
      <c r="H46" s="379" t="s">
        <v>1216</v>
      </c>
      <c r="I46" s="386" t="s">
        <v>1217</v>
      </c>
      <c r="J46" s="386" t="s">
        <v>1154</v>
      </c>
      <c r="K46" s="388" t="s">
        <v>1155</v>
      </c>
    </row>
    <row r="47" spans="2:11" x14ac:dyDescent="0.25">
      <c r="B47" s="42" t="s">
        <v>155</v>
      </c>
      <c r="C47" s="44"/>
      <c r="D47" s="44"/>
      <c r="E47" s="44"/>
      <c r="F47" s="145"/>
      <c r="G47" s="196"/>
      <c r="H47" s="44"/>
      <c r="I47" s="44"/>
      <c r="J47" s="44"/>
      <c r="K47" s="44"/>
    </row>
    <row r="48" spans="2:11" x14ac:dyDescent="0.25">
      <c r="B48" s="44"/>
      <c r="C48" s="44"/>
      <c r="D48" s="44"/>
      <c r="E48" s="44"/>
      <c r="F48" s="44"/>
      <c r="G48" s="44"/>
      <c r="H48" s="44"/>
      <c r="I48" s="44"/>
      <c r="J48" s="44"/>
      <c r="K48" s="44"/>
    </row>
    <row r="49" spans="2:5" x14ac:dyDescent="0.25">
      <c r="B49" s="300"/>
      <c r="C49" s="301"/>
      <c r="D49" s="301"/>
      <c r="E49" s="302"/>
    </row>
    <row r="50" spans="2:5" x14ac:dyDescent="0.25">
      <c r="B50" s="498" t="s">
        <v>1229</v>
      </c>
      <c r="C50" s="499"/>
      <c r="D50" s="499"/>
      <c r="E50" s="500"/>
    </row>
    <row r="51" spans="2:5" x14ac:dyDescent="0.25">
      <c r="B51" s="501" t="s">
        <v>37</v>
      </c>
      <c r="C51" s="502"/>
      <c r="D51" s="502"/>
      <c r="E51" s="503"/>
    </row>
    <row r="52" spans="2:5" x14ac:dyDescent="0.25">
      <c r="B52" s="292"/>
      <c r="C52" s="293"/>
      <c r="D52" s="293"/>
      <c r="E52" s="294"/>
    </row>
    <row r="53" spans="2:5" x14ac:dyDescent="0.25">
      <c r="B53" s="498" t="s">
        <v>1234</v>
      </c>
      <c r="C53" s="499"/>
      <c r="D53" s="499"/>
      <c r="E53" s="500"/>
    </row>
    <row r="54" spans="2:5" x14ac:dyDescent="0.25">
      <c r="B54" s="501" t="s">
        <v>38</v>
      </c>
      <c r="C54" s="502"/>
      <c r="D54" s="502"/>
      <c r="E54" s="503"/>
    </row>
    <row r="55" spans="2:5" x14ac:dyDescent="0.25">
      <c r="B55" s="292"/>
      <c r="C55" s="293"/>
      <c r="D55" s="293"/>
      <c r="E55" s="294"/>
    </row>
    <row r="56" spans="2:5" x14ac:dyDescent="0.25">
      <c r="B56" s="498"/>
      <c r="C56" s="499"/>
      <c r="D56" s="499"/>
      <c r="E56" s="500"/>
    </row>
    <row r="57" spans="2:5" x14ac:dyDescent="0.25">
      <c r="B57" s="501" t="s">
        <v>39</v>
      </c>
      <c r="C57" s="502"/>
      <c r="D57" s="502"/>
      <c r="E57" s="503"/>
    </row>
    <row r="58" spans="2:5" x14ac:dyDescent="0.25">
      <c r="B58" s="292"/>
      <c r="C58" s="293"/>
      <c r="D58" s="293"/>
      <c r="E58" s="294"/>
    </row>
    <row r="59" spans="2:5" x14ac:dyDescent="0.25">
      <c r="B59" s="504" t="s">
        <v>1232</v>
      </c>
      <c r="C59" s="519"/>
      <c r="D59" s="519"/>
      <c r="E59" s="520"/>
    </row>
    <row r="60" spans="2:5" x14ac:dyDescent="0.25">
      <c r="B60" s="501" t="s">
        <v>347</v>
      </c>
      <c r="C60" s="502"/>
      <c r="D60" s="502"/>
      <c r="E60" s="503"/>
    </row>
    <row r="61" spans="2:5" x14ac:dyDescent="0.25">
      <c r="B61" s="498"/>
      <c r="C61" s="499"/>
      <c r="D61" s="499"/>
      <c r="E61" s="500"/>
    </row>
  </sheetData>
  <sheetProtection insertRows="0" deleteRows="0" autoFilter="0"/>
  <mergeCells count="12">
    <mergeCell ref="B8:H8"/>
    <mergeCell ref="I8:J8"/>
    <mergeCell ref="I7:J7"/>
    <mergeCell ref="B61:E61"/>
    <mergeCell ref="B50:E50"/>
    <mergeCell ref="B51:E51"/>
    <mergeCell ref="B53:E53"/>
    <mergeCell ref="B54:E54"/>
    <mergeCell ref="B56:E56"/>
    <mergeCell ref="B57:E57"/>
    <mergeCell ref="B59:E59"/>
    <mergeCell ref="B60:E60"/>
  </mergeCells>
  <dataValidations count="1">
    <dataValidation allowBlank="1" showInputMessage="1" showErrorMessage="1" sqref="B8:H8" xr:uid="{00000000-0002-0000-0C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70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P38"/>
  <sheetViews>
    <sheetView showGridLines="0" zoomScale="62" zoomScaleNormal="62" workbookViewId="0">
      <pane ySplit="13" topLeftCell="A14" activePane="bottomLeft" state="frozen"/>
      <selection activeCell="G34" sqref="G34"/>
      <selection pane="bottomLeft" activeCell="B33" sqref="B33:D33"/>
    </sheetView>
  </sheetViews>
  <sheetFormatPr baseColWidth="10" defaultColWidth="14.85546875" defaultRowHeight="15" x14ac:dyDescent="0.25"/>
  <cols>
    <col min="1" max="1" width="2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77"/>
      <c r="H1" s="77"/>
    </row>
    <row r="2" spans="2:16" ht="15" customHeight="1" x14ac:dyDescent="0.25">
      <c r="G2" s="77"/>
      <c r="H2" s="77"/>
    </row>
    <row r="3" spans="2:16" ht="15" customHeight="1" x14ac:dyDescent="0.25">
      <c r="G3" s="77"/>
      <c r="H3" s="77"/>
    </row>
    <row r="4" spans="2:16" ht="15" customHeight="1" x14ac:dyDescent="0.25">
      <c r="G4" s="77"/>
      <c r="H4" s="77"/>
    </row>
    <row r="5" spans="2:16" ht="15" customHeight="1" x14ac:dyDescent="0.25">
      <c r="G5" s="77"/>
      <c r="H5" s="77"/>
    </row>
    <row r="6" spans="2:16" ht="15" customHeight="1" x14ac:dyDescent="0.25"/>
    <row r="7" spans="2:16" ht="18.75" x14ac:dyDescent="0.3">
      <c r="B7" s="12" t="s">
        <v>229</v>
      </c>
      <c r="C7" s="13"/>
      <c r="D7" s="13"/>
      <c r="E7" s="13"/>
      <c r="F7" s="13"/>
      <c r="G7" s="13"/>
      <c r="H7" s="14" t="str">
        <f>'Caratula Resumen'!E16</f>
        <v xml:space="preserve"> ZACATECAS </v>
      </c>
    </row>
    <row r="8" spans="2:16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380" t="str">
        <f>'A Y  II D3'!X8</f>
        <v>4o. Trimestre 2021</v>
      </c>
      <c r="J8" s="283"/>
      <c r="K8" s="283"/>
      <c r="L8" s="283"/>
      <c r="M8" s="283"/>
      <c r="N8" s="283"/>
      <c r="O8" s="283"/>
      <c r="P8" s="283"/>
    </row>
    <row r="9" spans="2:16" x14ac:dyDescent="0.25">
      <c r="B9" s="18"/>
      <c r="C9" s="19"/>
      <c r="D9" s="19"/>
      <c r="E9" s="19"/>
      <c r="F9" s="19"/>
      <c r="G9" s="19"/>
      <c r="H9" s="341"/>
    </row>
    <row r="11" spans="2:16" ht="15" customHeight="1" x14ac:dyDescent="0.25">
      <c r="B11" s="582" t="s">
        <v>41</v>
      </c>
      <c r="C11" s="582" t="s">
        <v>89</v>
      </c>
      <c r="D11" s="582" t="s">
        <v>43</v>
      </c>
      <c r="E11" s="559" t="s">
        <v>230</v>
      </c>
      <c r="F11" s="586" t="s">
        <v>231</v>
      </c>
      <c r="G11" s="586"/>
      <c r="H11" s="586"/>
    </row>
    <row r="12" spans="2:16" x14ac:dyDescent="0.25">
      <c r="B12" s="583"/>
      <c r="C12" s="583"/>
      <c r="D12" s="583"/>
      <c r="E12" s="585"/>
      <c r="F12" s="570" t="s">
        <v>232</v>
      </c>
      <c r="G12" s="570" t="s">
        <v>233</v>
      </c>
      <c r="H12" s="570" t="s">
        <v>234</v>
      </c>
    </row>
    <row r="13" spans="2:16" x14ac:dyDescent="0.25">
      <c r="B13" s="584"/>
      <c r="C13" s="584"/>
      <c r="D13" s="584"/>
      <c r="E13" s="560"/>
      <c r="F13" s="570"/>
      <c r="G13" s="570"/>
      <c r="H13" s="570"/>
    </row>
    <row r="14" spans="2:16" x14ac:dyDescent="0.25">
      <c r="G14" s="197"/>
      <c r="H14" s="197"/>
    </row>
    <row r="15" spans="2:16" s="44" customFormat="1" hidden="1" x14ac:dyDescent="0.25">
      <c r="B15" s="198" t="s">
        <v>41</v>
      </c>
      <c r="C15" s="198" t="s">
        <v>89</v>
      </c>
      <c r="D15" s="198" t="s">
        <v>43</v>
      </c>
      <c r="E15" s="153" t="s">
        <v>230</v>
      </c>
      <c r="F15" s="153" t="s">
        <v>232</v>
      </c>
      <c r="G15" s="153" t="s">
        <v>233</v>
      </c>
      <c r="H15" s="153" t="s">
        <v>234</v>
      </c>
      <c r="I15"/>
    </row>
    <row r="16" spans="2:16" s="355" customFormat="1" ht="15.75" x14ac:dyDescent="0.25">
      <c r="B16" s="389"/>
      <c r="C16" s="390"/>
      <c r="D16" s="390"/>
      <c r="E16" s="391"/>
      <c r="F16" s="392"/>
      <c r="G16" s="393"/>
      <c r="H16" s="393"/>
    </row>
    <row r="17" spans="2:8" s="355" customFormat="1" ht="15.75" x14ac:dyDescent="0.25">
      <c r="B17" s="389"/>
      <c r="C17" s="389"/>
      <c r="D17" s="389"/>
      <c r="E17" s="378"/>
      <c r="F17" s="392"/>
      <c r="G17" s="425"/>
      <c r="H17" s="392"/>
    </row>
    <row r="18" spans="2:8" s="355" customFormat="1" ht="15.75" x14ac:dyDescent="0.25">
      <c r="B18" s="389"/>
      <c r="C18" s="390"/>
      <c r="D18" s="390"/>
      <c r="E18" s="391"/>
      <c r="F18" s="393"/>
      <c r="G18" s="393"/>
      <c r="H18" s="393"/>
    </row>
    <row r="19" spans="2:8" s="355" customFormat="1" ht="15.75" x14ac:dyDescent="0.25">
      <c r="B19" s="389"/>
      <c r="C19" s="390"/>
      <c r="D19" s="390"/>
      <c r="E19" s="391"/>
      <c r="F19" s="393"/>
      <c r="G19" s="393"/>
      <c r="H19" s="393"/>
    </row>
    <row r="20" spans="2:8" s="355" customFormat="1" ht="15.75" x14ac:dyDescent="0.25">
      <c r="B20" s="389"/>
      <c r="C20" s="390"/>
      <c r="D20" s="390"/>
      <c r="E20" s="391"/>
      <c r="F20" s="393"/>
      <c r="G20" s="393"/>
      <c r="H20" s="393"/>
    </row>
    <row r="21" spans="2:8" x14ac:dyDescent="0.25">
      <c r="B21" s="113" t="s">
        <v>70</v>
      </c>
      <c r="C21" s="447">
        <f>COUNTA(Tabla18[RFC])</f>
        <v>0</v>
      </c>
      <c r="D21" s="199"/>
      <c r="E21" s="200" t="s">
        <v>235</v>
      </c>
      <c r="F21" s="448" t="s">
        <v>348</v>
      </c>
      <c r="G21" s="201"/>
      <c r="H21" s="202"/>
    </row>
    <row r="22" spans="2:8" x14ac:dyDescent="0.25">
      <c r="B22" s="28"/>
      <c r="C22" s="203"/>
      <c r="D22" s="168"/>
      <c r="E22" s="204"/>
      <c r="F22" s="204" t="s">
        <v>236</v>
      </c>
      <c r="G22" s="449">
        <f>COUNTA(Tabla18[RFC Sin Homoclave])</f>
        <v>0</v>
      </c>
      <c r="H22" s="205"/>
    </row>
    <row r="23" spans="2:8" x14ac:dyDescent="0.25">
      <c r="B23" s="206"/>
      <c r="C23" s="207"/>
      <c r="D23" s="208"/>
      <c r="E23" s="209"/>
      <c r="F23" s="210"/>
      <c r="G23" s="211" t="s">
        <v>237</v>
      </c>
      <c r="H23" s="450">
        <f>COUNTA(Tabla18[Sin CURP o Erronea])</f>
        <v>0</v>
      </c>
    </row>
    <row r="24" spans="2:8" x14ac:dyDescent="0.25">
      <c r="B24" s="42" t="s">
        <v>155</v>
      </c>
      <c r="C24" s="44"/>
      <c r="D24" s="44"/>
      <c r="E24" s="145"/>
      <c r="F24" s="196"/>
      <c r="G24" s="44"/>
      <c r="H24" s="44"/>
    </row>
    <row r="26" spans="2:8" x14ac:dyDescent="0.25">
      <c r="B26" s="300"/>
      <c r="C26" s="301"/>
      <c r="D26" s="302"/>
    </row>
    <row r="27" spans="2:8" x14ac:dyDescent="0.25">
      <c r="B27" s="498" t="s">
        <v>1229</v>
      </c>
      <c r="C27" s="499"/>
      <c r="D27" s="500"/>
    </row>
    <row r="28" spans="2:8" x14ac:dyDescent="0.25">
      <c r="B28" s="501" t="s">
        <v>37</v>
      </c>
      <c r="C28" s="502"/>
      <c r="D28" s="503"/>
    </row>
    <row r="29" spans="2:8" x14ac:dyDescent="0.25">
      <c r="B29" s="292"/>
      <c r="C29" s="293"/>
      <c r="D29" s="294"/>
    </row>
    <row r="30" spans="2:8" x14ac:dyDescent="0.25">
      <c r="B30" s="498" t="s">
        <v>1234</v>
      </c>
      <c r="C30" s="499"/>
      <c r="D30" s="500"/>
    </row>
    <row r="31" spans="2:8" x14ac:dyDescent="0.25">
      <c r="B31" s="501" t="s">
        <v>38</v>
      </c>
      <c r="C31" s="502"/>
      <c r="D31" s="503"/>
    </row>
    <row r="32" spans="2:8" x14ac:dyDescent="0.25">
      <c r="B32" s="292"/>
      <c r="C32" s="293"/>
      <c r="D32" s="294"/>
    </row>
    <row r="33" spans="2:4" x14ac:dyDescent="0.25">
      <c r="B33" s="498"/>
      <c r="C33" s="499"/>
      <c r="D33" s="500"/>
    </row>
    <row r="34" spans="2:4" x14ac:dyDescent="0.25">
      <c r="B34" s="501" t="s">
        <v>39</v>
      </c>
      <c r="C34" s="502"/>
      <c r="D34" s="503"/>
    </row>
    <row r="35" spans="2:4" x14ac:dyDescent="0.25">
      <c r="B35" s="292"/>
      <c r="C35" s="293"/>
      <c r="D35" s="294"/>
    </row>
    <row r="36" spans="2:4" x14ac:dyDescent="0.25">
      <c r="B36" s="504" t="s">
        <v>1232</v>
      </c>
      <c r="C36" s="519"/>
      <c r="D36" s="520"/>
    </row>
    <row r="37" spans="2:4" x14ac:dyDescent="0.25">
      <c r="B37" s="501" t="s">
        <v>347</v>
      </c>
      <c r="C37" s="502"/>
      <c r="D37" s="503"/>
    </row>
    <row r="38" spans="2:4" x14ac:dyDescent="0.25">
      <c r="B38" s="295"/>
      <c r="C38" s="296"/>
      <c r="D38" s="297"/>
    </row>
  </sheetData>
  <sheetProtection insertRows="0" deleteRows="0" autoFilter="0"/>
  <mergeCells count="17"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B8:G8"/>
    <mergeCell ref="B37:D37"/>
    <mergeCell ref="B27:D27"/>
    <mergeCell ref="B28:D28"/>
    <mergeCell ref="B30:D30"/>
    <mergeCell ref="B31:D31"/>
    <mergeCell ref="B33:D33"/>
    <mergeCell ref="G12:G13"/>
  </mergeCells>
  <conditionalFormatting sqref="F16:H20">
    <cfRule type="iconSet" priority="3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9:G9 H8:H9" xr:uid="{00000000-0002-0000-0D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76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S40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35" sqref="B35:D35"/>
    </sheetView>
  </sheetViews>
  <sheetFormatPr baseColWidth="10" defaultColWidth="11" defaultRowHeight="15" x14ac:dyDescent="0.25"/>
  <cols>
    <col min="1" max="1" width="3.5703125" style="27" customWidth="1"/>
    <col min="2" max="2" width="17.140625" style="27" customWidth="1"/>
    <col min="3" max="3" width="24.140625" style="27" bestFit="1" customWidth="1"/>
    <col min="4" max="4" width="41.85546875" style="27" bestFit="1" customWidth="1"/>
    <col min="5" max="5" width="18.85546875" style="27" bestFit="1" customWidth="1"/>
    <col min="6" max="6" width="26" style="27" bestFit="1" customWidth="1"/>
    <col min="7" max="7" width="32" style="27" bestFit="1" customWidth="1"/>
    <col min="8" max="8" width="26.5703125" style="27" bestFit="1" customWidth="1"/>
    <col min="9" max="9" width="11.5703125" style="27" customWidth="1"/>
    <col min="10" max="12" width="9.5703125" style="27" customWidth="1"/>
    <col min="13" max="13" width="11.42578125" style="27" customWidth="1"/>
    <col min="14" max="14" width="9.28515625" style="27" customWidth="1"/>
    <col min="15" max="15" width="12" style="27" customWidth="1"/>
    <col min="16" max="16" width="13.85546875" style="27" customWidth="1"/>
    <col min="17" max="17" width="68.28515625" style="27" bestFit="1" customWidth="1"/>
    <col min="18" max="18" width="15.140625" style="27" customWidth="1"/>
    <col min="19" max="19" width="17.42578125" style="27" customWidth="1"/>
    <col min="20" max="16384" width="11" style="27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12" t="s">
        <v>238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26" t="str">
        <f>'Caratula Resumen'!E16</f>
        <v xml:space="preserve"> ZACATECAS </v>
      </c>
      <c r="R7" s="526"/>
      <c r="S7" s="14"/>
    </row>
    <row r="8" spans="2:19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315"/>
      <c r="I8" s="315"/>
      <c r="J8" s="315"/>
      <c r="K8" s="315"/>
      <c r="L8" s="315"/>
      <c r="M8" s="315"/>
      <c r="N8" s="315"/>
      <c r="O8" s="315"/>
      <c r="P8" s="315"/>
      <c r="Q8" s="525" t="str">
        <f>'A Y  II D3'!X8</f>
        <v>4o. Trimestre 2021</v>
      </c>
      <c r="R8" s="525"/>
      <c r="S8" s="268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341"/>
    </row>
    <row r="10" spans="2:19" ht="17.25" x14ac:dyDescent="0.3">
      <c r="B10" s="212"/>
    </row>
    <row r="11" spans="2:19" ht="15" customHeight="1" x14ac:dyDescent="0.25">
      <c r="B11" s="515" t="s">
        <v>41</v>
      </c>
      <c r="C11" s="575" t="s">
        <v>239</v>
      </c>
      <c r="D11" s="575" t="s">
        <v>240</v>
      </c>
      <c r="E11" s="575" t="s">
        <v>89</v>
      </c>
      <c r="F11" s="575" t="s">
        <v>43</v>
      </c>
      <c r="G11" s="573" t="s">
        <v>241</v>
      </c>
      <c r="H11" s="515" t="s">
        <v>45</v>
      </c>
      <c r="I11" s="587" t="s">
        <v>46</v>
      </c>
      <c r="J11" s="587"/>
      <c r="K11" s="587"/>
      <c r="L11" s="587"/>
      <c r="M11" s="587"/>
      <c r="N11" s="587"/>
      <c r="O11" s="587"/>
      <c r="P11" s="575" t="s">
        <v>135</v>
      </c>
      <c r="Q11" s="575" t="s">
        <v>242</v>
      </c>
      <c r="R11" s="587" t="s">
        <v>243</v>
      </c>
      <c r="S11" s="587"/>
    </row>
    <row r="12" spans="2:19" ht="38.25" x14ac:dyDescent="0.25">
      <c r="B12" s="515"/>
      <c r="C12" s="575"/>
      <c r="D12" s="575"/>
      <c r="E12" s="575"/>
      <c r="F12" s="575"/>
      <c r="G12" s="573"/>
      <c r="H12" s="515"/>
      <c r="I12" s="24" t="s">
        <v>57</v>
      </c>
      <c r="J12" s="24" t="s">
        <v>58</v>
      </c>
      <c r="K12" s="24" t="s">
        <v>59</v>
      </c>
      <c r="L12" s="24" t="s">
        <v>60</v>
      </c>
      <c r="M12" s="24" t="s">
        <v>61</v>
      </c>
      <c r="N12" s="25" t="s">
        <v>62</v>
      </c>
      <c r="O12" s="24" t="s">
        <v>63</v>
      </c>
      <c r="P12" s="575"/>
      <c r="Q12" s="575"/>
      <c r="R12" s="171" t="s">
        <v>96</v>
      </c>
      <c r="S12" s="171" t="s">
        <v>97</v>
      </c>
    </row>
    <row r="13" spans="2:19" x14ac:dyDescent="0.25">
      <c r="C13" s="101"/>
    </row>
    <row r="14" spans="2:19" ht="45" hidden="1" x14ac:dyDescent="0.25">
      <c r="B14" s="173" t="s">
        <v>41</v>
      </c>
      <c r="C14" s="213" t="s">
        <v>239</v>
      </c>
      <c r="D14" s="213" t="s">
        <v>240</v>
      </c>
      <c r="E14" s="213" t="s">
        <v>89</v>
      </c>
      <c r="F14" s="213" t="s">
        <v>43</v>
      </c>
      <c r="G14" s="173" t="s">
        <v>241</v>
      </c>
      <c r="H14" s="173" t="s">
        <v>45</v>
      </c>
      <c r="I14" s="214" t="s">
        <v>57</v>
      </c>
      <c r="J14" s="214" t="s">
        <v>58</v>
      </c>
      <c r="K14" s="214" t="s">
        <v>59</v>
      </c>
      <c r="L14" s="214" t="s">
        <v>60</v>
      </c>
      <c r="M14" s="214" t="s">
        <v>61</v>
      </c>
      <c r="N14" s="214" t="s">
        <v>98</v>
      </c>
      <c r="O14" s="214" t="s">
        <v>63</v>
      </c>
      <c r="P14" s="213" t="s">
        <v>135</v>
      </c>
      <c r="Q14" s="213" t="s">
        <v>242</v>
      </c>
      <c r="R14" s="170" t="s">
        <v>244</v>
      </c>
      <c r="S14" s="170" t="s">
        <v>245</v>
      </c>
    </row>
    <row r="15" spans="2:19" s="400" customFormat="1" x14ac:dyDescent="0.25">
      <c r="B15" s="361"/>
      <c r="C15" s="391"/>
      <c r="D15" s="391"/>
      <c r="E15" s="390"/>
      <c r="F15" s="390"/>
      <c r="G15" s="391"/>
      <c r="H15" s="361"/>
      <c r="I15" s="346"/>
      <c r="J15" s="350"/>
      <c r="K15" s="346"/>
      <c r="L15" s="346"/>
      <c r="M15" s="347"/>
      <c r="N15" s="359"/>
      <c r="O15" s="346"/>
      <c r="P15" s="390"/>
      <c r="Q15" s="391"/>
      <c r="R15" s="394"/>
      <c r="S15" s="394"/>
    </row>
    <row r="16" spans="2:19" s="400" customFormat="1" x14ac:dyDescent="0.25">
      <c r="B16" s="374"/>
      <c r="C16" s="378"/>
      <c r="D16" s="378"/>
      <c r="E16" s="389"/>
      <c r="F16" s="389"/>
      <c r="G16" s="378"/>
      <c r="H16" s="374"/>
      <c r="I16" s="344"/>
      <c r="J16" s="290"/>
      <c r="K16" s="344"/>
      <c r="L16" s="344"/>
      <c r="M16" s="289"/>
      <c r="N16" s="291"/>
      <c r="O16" s="344"/>
      <c r="P16" s="389"/>
      <c r="Q16" s="378"/>
      <c r="R16" s="312"/>
      <c r="S16" s="312"/>
    </row>
    <row r="17" spans="2:19" s="400" customFormat="1" x14ac:dyDescent="0.25">
      <c r="B17" s="374"/>
      <c r="C17" s="378"/>
      <c r="D17" s="378"/>
      <c r="E17" s="389"/>
      <c r="F17" s="389"/>
      <c r="G17" s="378"/>
      <c r="H17" s="374"/>
      <c r="I17" s="344"/>
      <c r="J17" s="290"/>
      <c r="K17" s="344"/>
      <c r="L17" s="344"/>
      <c r="M17" s="289"/>
      <c r="N17" s="291"/>
      <c r="O17" s="344"/>
      <c r="P17" s="389"/>
      <c r="Q17" s="378"/>
      <c r="R17" s="312"/>
      <c r="S17" s="312"/>
    </row>
    <row r="18" spans="2:19" s="400" customFormat="1" x14ac:dyDescent="0.25">
      <c r="B18" s="374"/>
      <c r="C18" s="378"/>
      <c r="D18" s="378"/>
      <c r="E18" s="389"/>
      <c r="F18" s="389"/>
      <c r="G18" s="378"/>
      <c r="H18" s="374"/>
      <c r="I18" s="344"/>
      <c r="J18" s="290"/>
      <c r="K18" s="344"/>
      <c r="L18" s="344"/>
      <c r="M18" s="289"/>
      <c r="N18" s="291"/>
      <c r="O18" s="344"/>
      <c r="P18" s="389"/>
      <c r="Q18" s="378"/>
      <c r="R18" s="312"/>
      <c r="S18" s="312"/>
    </row>
    <row r="19" spans="2:19" s="400" customFormat="1" x14ac:dyDescent="0.25">
      <c r="B19" s="374"/>
      <c r="C19" s="378"/>
      <c r="D19" s="378"/>
      <c r="E19" s="389"/>
      <c r="F19" s="389"/>
      <c r="G19" s="378"/>
      <c r="H19" s="374"/>
      <c r="I19" s="344"/>
      <c r="J19" s="290"/>
      <c r="K19" s="344"/>
      <c r="L19" s="344"/>
      <c r="M19" s="289"/>
      <c r="N19" s="291"/>
      <c r="O19" s="344"/>
      <c r="P19" s="389"/>
      <c r="Q19" s="378"/>
      <c r="R19" s="312"/>
      <c r="S19" s="312"/>
    </row>
    <row r="20" spans="2:19" s="400" customFormat="1" x14ac:dyDescent="0.25">
      <c r="B20" s="361"/>
      <c r="C20" s="391"/>
      <c r="D20" s="391"/>
      <c r="E20" s="390"/>
      <c r="F20" s="390"/>
      <c r="G20" s="391"/>
      <c r="H20" s="361"/>
      <c r="I20" s="346"/>
      <c r="J20" s="350"/>
      <c r="K20" s="346"/>
      <c r="L20" s="346"/>
      <c r="M20" s="347"/>
      <c r="N20" s="359"/>
      <c r="O20" s="346"/>
      <c r="P20" s="390"/>
      <c r="Q20" s="391"/>
      <c r="R20" s="394"/>
      <c r="S20" s="394"/>
    </row>
    <row r="21" spans="2:19" s="400" customFormat="1" x14ac:dyDescent="0.25">
      <c r="B21" s="374"/>
      <c r="C21" s="378"/>
      <c r="D21" s="378"/>
      <c r="E21" s="389"/>
      <c r="F21" s="389"/>
      <c r="G21" s="378"/>
      <c r="H21" s="374"/>
      <c r="I21" s="344"/>
      <c r="J21" s="290"/>
      <c r="K21" s="344"/>
      <c r="L21" s="344"/>
      <c r="M21" s="289"/>
      <c r="N21" s="291"/>
      <c r="O21" s="344"/>
      <c r="P21" s="389"/>
      <c r="Q21" s="378"/>
      <c r="R21" s="312"/>
      <c r="S21" s="312"/>
    </row>
    <row r="22" spans="2:19" x14ac:dyDescent="0.25">
      <c r="B22" s="309" t="s">
        <v>70</v>
      </c>
      <c r="C22" s="451">
        <f>COUNTA(Tabla19[Municipio])</f>
        <v>0</v>
      </c>
      <c r="D22" s="36"/>
      <c r="E22" s="36"/>
      <c r="F22" s="36"/>
      <c r="G22" s="36"/>
      <c r="H22" s="29"/>
      <c r="I22" s="30"/>
      <c r="J22" s="203"/>
      <c r="K22" s="36"/>
      <c r="L22" s="36"/>
      <c r="M22" s="29" t="s">
        <v>71</v>
      </c>
      <c r="N22" s="30"/>
      <c r="O22" s="451">
        <f>COUNTA(Tabla19[Número de Plaza])</f>
        <v>0</v>
      </c>
      <c r="P22" s="36"/>
      <c r="Q22" s="36"/>
      <c r="R22" s="215"/>
      <c r="S22" s="216"/>
    </row>
    <row r="23" spans="2:19" x14ac:dyDescent="0.25"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7"/>
    </row>
    <row r="24" spans="2:19" x14ac:dyDescent="0.25"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1"/>
    </row>
    <row r="25" spans="2:19" x14ac:dyDescent="0.25">
      <c r="B25" s="42" t="s">
        <v>155</v>
      </c>
      <c r="C25" s="112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</row>
    <row r="26" spans="2:19" x14ac:dyDescent="0.25">
      <c r="B26" s="116" t="s">
        <v>246</v>
      </c>
      <c r="C26" s="44"/>
      <c r="D26" s="44"/>
      <c r="E26" s="217"/>
      <c r="F26" s="44"/>
      <c r="G26" s="44"/>
    </row>
    <row r="28" spans="2:19" x14ac:dyDescent="0.25">
      <c r="B28" s="8"/>
      <c r="C28" s="9"/>
      <c r="D28" s="10"/>
    </row>
    <row r="29" spans="2:19" x14ac:dyDescent="0.25">
      <c r="B29" s="498" t="s">
        <v>1229</v>
      </c>
      <c r="C29" s="499"/>
      <c r="D29" s="500"/>
    </row>
    <row r="30" spans="2:19" x14ac:dyDescent="0.25">
      <c r="B30" s="501" t="s">
        <v>37</v>
      </c>
      <c r="C30" s="502"/>
      <c r="D30" s="503"/>
    </row>
    <row r="31" spans="2:19" x14ac:dyDescent="0.25">
      <c r="B31" s="292"/>
      <c r="C31" s="293"/>
      <c r="D31" s="294"/>
    </row>
    <row r="32" spans="2:19" x14ac:dyDescent="0.25">
      <c r="B32" s="498" t="s">
        <v>1234</v>
      </c>
      <c r="C32" s="499"/>
      <c r="D32" s="500"/>
    </row>
    <row r="33" spans="2:4" x14ac:dyDescent="0.25">
      <c r="B33" s="501" t="s">
        <v>38</v>
      </c>
      <c r="C33" s="502"/>
      <c r="D33" s="503"/>
    </row>
    <row r="34" spans="2:4" x14ac:dyDescent="0.25">
      <c r="B34" s="292"/>
      <c r="C34" s="293"/>
      <c r="D34" s="294"/>
    </row>
    <row r="35" spans="2:4" x14ac:dyDescent="0.25">
      <c r="B35" s="498"/>
      <c r="C35" s="499"/>
      <c r="D35" s="500"/>
    </row>
    <row r="36" spans="2:4" x14ac:dyDescent="0.25">
      <c r="B36" s="501" t="s">
        <v>39</v>
      </c>
      <c r="C36" s="502"/>
      <c r="D36" s="503"/>
    </row>
    <row r="37" spans="2:4" x14ac:dyDescent="0.25">
      <c r="B37" s="292"/>
      <c r="C37" s="293"/>
      <c r="D37" s="294"/>
    </row>
    <row r="38" spans="2:4" x14ac:dyDescent="0.25">
      <c r="B38" s="504" t="s">
        <v>1232</v>
      </c>
      <c r="C38" s="519"/>
      <c r="D38" s="520"/>
    </row>
    <row r="39" spans="2:4" x14ac:dyDescent="0.25">
      <c r="B39" s="501" t="s">
        <v>347</v>
      </c>
      <c r="C39" s="502"/>
      <c r="D39" s="503"/>
    </row>
    <row r="40" spans="2:4" x14ac:dyDescent="0.25">
      <c r="B40" s="295"/>
      <c r="C40" s="296"/>
      <c r="D40" s="297"/>
    </row>
  </sheetData>
  <sheetProtection insertRows="0" deleteRows="0" autoFilter="0"/>
  <mergeCells count="22">
    <mergeCell ref="B36:D36"/>
    <mergeCell ref="B38:D38"/>
    <mergeCell ref="B39:D39"/>
    <mergeCell ref="B29:D29"/>
    <mergeCell ref="B30:D30"/>
    <mergeCell ref="B32:D32"/>
    <mergeCell ref="B33:D33"/>
    <mergeCell ref="B35:D35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count="1">
    <dataValidation allowBlank="1" showInputMessage="1" showErrorMessage="1" sqref="B8:G8" xr:uid="{00000000-0002-0000-0E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1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U37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B32" sqref="B32:D32"/>
    </sheetView>
  </sheetViews>
  <sheetFormatPr baseColWidth="10" defaultColWidth="11" defaultRowHeight="15" x14ac:dyDescent="0.25"/>
  <cols>
    <col min="1" max="1" width="3.5703125" style="27" customWidth="1"/>
    <col min="2" max="2" width="14.140625" style="27" customWidth="1"/>
    <col min="3" max="3" width="15.7109375" style="27" bestFit="1" customWidth="1"/>
    <col min="4" max="4" width="21.85546875" style="27" bestFit="1" customWidth="1"/>
    <col min="5" max="5" width="47.85546875" style="27" customWidth="1"/>
    <col min="6" max="6" width="24.5703125" style="27" bestFit="1" customWidth="1"/>
    <col min="7" max="13" width="12" style="27" customWidth="1"/>
    <col min="14" max="14" width="13.140625" style="27" customWidth="1"/>
    <col min="15" max="15" width="36.5703125" style="27" customWidth="1"/>
    <col min="16" max="16" width="10.42578125" style="27" customWidth="1"/>
    <col min="17" max="17" width="11.42578125" style="27" customWidth="1"/>
    <col min="18" max="18" width="11.5703125" style="27" customWidth="1"/>
    <col min="19" max="19" width="13.5703125" style="27" customWidth="1"/>
    <col min="20" max="20" width="16.140625" style="27" customWidth="1"/>
    <col min="21" max="21" width="10.42578125" style="101" customWidth="1"/>
    <col min="22" max="16384" width="11" style="27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247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26" t="str">
        <f>'Caratula Resumen'!E16</f>
        <v xml:space="preserve"> ZACATECAS </v>
      </c>
      <c r="R7" s="526"/>
      <c r="S7" s="526"/>
      <c r="T7" s="14"/>
      <c r="U7" s="27"/>
    </row>
    <row r="8" spans="2:21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525" t="str">
        <f>'A Y  II D3'!X8</f>
        <v>4o. Trimestre 2021</v>
      </c>
      <c r="R8" s="525"/>
      <c r="S8" s="525"/>
      <c r="T8" s="268"/>
      <c r="U8" s="27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341"/>
      <c r="U9" s="27"/>
    </row>
    <row r="11" spans="2:21" x14ac:dyDescent="0.25">
      <c r="B11" s="515" t="s">
        <v>41</v>
      </c>
      <c r="C11" s="571" t="s">
        <v>89</v>
      </c>
      <c r="D11" s="571" t="s">
        <v>43</v>
      </c>
      <c r="E11" s="571" t="s">
        <v>44</v>
      </c>
      <c r="F11" s="515" t="s">
        <v>45</v>
      </c>
      <c r="G11" s="586" t="s">
        <v>46</v>
      </c>
      <c r="H11" s="586"/>
      <c r="I11" s="586"/>
      <c r="J11" s="586"/>
      <c r="K11" s="586"/>
      <c r="L11" s="586"/>
      <c r="M11" s="586"/>
      <c r="N11" s="571" t="s">
        <v>248</v>
      </c>
      <c r="O11" s="571" t="s">
        <v>242</v>
      </c>
      <c r="P11" s="570" t="s">
        <v>249</v>
      </c>
      <c r="Q11" s="586" t="s">
        <v>250</v>
      </c>
      <c r="R11" s="586"/>
      <c r="S11" s="570" t="s">
        <v>251</v>
      </c>
      <c r="T11" s="570" t="s">
        <v>252</v>
      </c>
    </row>
    <row r="12" spans="2:21" ht="57" customHeight="1" x14ac:dyDescent="0.25">
      <c r="B12" s="515"/>
      <c r="C12" s="571"/>
      <c r="D12" s="571"/>
      <c r="E12" s="571"/>
      <c r="F12" s="515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571"/>
      <c r="O12" s="571"/>
      <c r="P12" s="570"/>
      <c r="Q12" s="162" t="s">
        <v>96</v>
      </c>
      <c r="R12" s="162" t="s">
        <v>97</v>
      </c>
      <c r="S12" s="570"/>
      <c r="T12" s="570"/>
    </row>
    <row r="14" spans="2:21" ht="38.25" hidden="1" x14ac:dyDescent="0.25">
      <c r="B14" s="153" t="s">
        <v>41</v>
      </c>
      <c r="C14" s="198" t="s">
        <v>89</v>
      </c>
      <c r="D14" s="198" t="s">
        <v>43</v>
      </c>
      <c r="E14" s="198" t="s">
        <v>44</v>
      </c>
      <c r="F14" s="153" t="s">
        <v>45</v>
      </c>
      <c r="G14" s="59" t="s">
        <v>57</v>
      </c>
      <c r="H14" s="59" t="s">
        <v>58</v>
      </c>
      <c r="I14" s="59" t="s">
        <v>59</v>
      </c>
      <c r="J14" s="59" t="s">
        <v>60</v>
      </c>
      <c r="K14" s="59" t="s">
        <v>61</v>
      </c>
      <c r="L14" s="59" t="s">
        <v>98</v>
      </c>
      <c r="M14" s="59" t="s">
        <v>99</v>
      </c>
      <c r="N14" s="198" t="s">
        <v>248</v>
      </c>
      <c r="O14" s="198" t="s">
        <v>242</v>
      </c>
      <c r="P14" s="153" t="s">
        <v>249</v>
      </c>
      <c r="Q14" s="59" t="s">
        <v>253</v>
      </c>
      <c r="R14" s="59" t="s">
        <v>254</v>
      </c>
      <c r="S14" s="153" t="s">
        <v>251</v>
      </c>
      <c r="T14" s="153" t="s">
        <v>252</v>
      </c>
    </row>
    <row r="15" spans="2:21" s="400" customFormat="1" x14ac:dyDescent="0.25">
      <c r="B15" s="358"/>
      <c r="C15" s="390"/>
      <c r="D15" s="390"/>
      <c r="E15" s="390"/>
      <c r="F15" s="361"/>
      <c r="G15" s="346"/>
      <c r="H15" s="350"/>
      <c r="I15" s="346"/>
      <c r="J15" s="346"/>
      <c r="K15" s="347"/>
      <c r="L15" s="359"/>
      <c r="M15" s="346"/>
      <c r="N15" s="390"/>
      <c r="O15" s="390"/>
      <c r="P15" s="361"/>
      <c r="Q15" s="394"/>
      <c r="R15" s="394"/>
      <c r="S15" s="361"/>
      <c r="T15" s="361"/>
      <c r="U15" s="426"/>
    </row>
    <row r="16" spans="2:21" s="400" customFormat="1" x14ac:dyDescent="0.25">
      <c r="B16" s="382"/>
      <c r="C16" s="389"/>
      <c r="D16" s="389"/>
      <c r="E16" s="389"/>
      <c r="F16" s="374"/>
      <c r="G16" s="344"/>
      <c r="H16" s="290"/>
      <c r="I16" s="344"/>
      <c r="J16" s="344"/>
      <c r="K16" s="289"/>
      <c r="L16" s="291"/>
      <c r="M16" s="344"/>
      <c r="N16" s="389"/>
      <c r="O16" s="389"/>
      <c r="P16" s="374"/>
      <c r="Q16" s="312"/>
      <c r="R16" s="312"/>
      <c r="S16" s="374"/>
      <c r="T16" s="374"/>
      <c r="U16" s="426"/>
    </row>
    <row r="17" spans="2:21" s="400" customFormat="1" x14ac:dyDescent="0.25">
      <c r="B17" s="382"/>
      <c r="C17" s="389"/>
      <c r="D17" s="389"/>
      <c r="E17" s="389"/>
      <c r="F17" s="374"/>
      <c r="G17" s="344"/>
      <c r="H17" s="290"/>
      <c r="I17" s="344"/>
      <c r="J17" s="344"/>
      <c r="K17" s="289"/>
      <c r="L17" s="291"/>
      <c r="M17" s="344"/>
      <c r="N17" s="389"/>
      <c r="O17" s="389"/>
      <c r="P17" s="374"/>
      <c r="Q17" s="312"/>
      <c r="R17" s="312"/>
      <c r="S17" s="374"/>
      <c r="T17" s="374"/>
      <c r="U17" s="426"/>
    </row>
    <row r="18" spans="2:21" s="400" customFormat="1" x14ac:dyDescent="0.25">
      <c r="B18" s="382"/>
      <c r="C18" s="389"/>
      <c r="D18" s="389"/>
      <c r="E18" s="389"/>
      <c r="F18" s="374"/>
      <c r="G18" s="344"/>
      <c r="H18" s="290"/>
      <c r="I18" s="344"/>
      <c r="J18" s="344"/>
      <c r="K18" s="289"/>
      <c r="L18" s="291"/>
      <c r="M18" s="344"/>
      <c r="N18" s="389"/>
      <c r="O18" s="389"/>
      <c r="P18" s="374"/>
      <c r="Q18" s="312"/>
      <c r="R18" s="312"/>
      <c r="S18" s="374"/>
      <c r="T18" s="374"/>
      <c r="U18" s="426"/>
    </row>
    <row r="19" spans="2:21" s="400" customFormat="1" x14ac:dyDescent="0.25">
      <c r="B19" s="382"/>
      <c r="C19" s="389"/>
      <c r="D19" s="389"/>
      <c r="E19" s="389"/>
      <c r="F19" s="395"/>
      <c r="G19" s="344"/>
      <c r="H19" s="290"/>
      <c r="I19" s="344"/>
      <c r="J19" s="344"/>
      <c r="K19" s="289"/>
      <c r="L19" s="291"/>
      <c r="M19" s="344"/>
      <c r="N19" s="389"/>
      <c r="O19" s="389"/>
      <c r="P19" s="374"/>
      <c r="Q19" s="312"/>
      <c r="R19" s="312"/>
      <c r="S19" s="374"/>
      <c r="T19" s="374"/>
      <c r="U19" s="426"/>
    </row>
    <row r="20" spans="2:21" x14ac:dyDescent="0.25">
      <c r="B20" s="28" t="s">
        <v>70</v>
      </c>
      <c r="C20" s="451">
        <f>COUNTA(Tabla20[RFC])</f>
        <v>0</v>
      </c>
      <c r="D20" s="36"/>
      <c r="E20" s="36"/>
      <c r="F20" s="36"/>
      <c r="G20" s="36"/>
      <c r="H20" s="29"/>
      <c r="I20" s="261"/>
      <c r="J20" s="29"/>
      <c r="K20" s="29" t="s">
        <v>71</v>
      </c>
      <c r="L20" s="30"/>
      <c r="M20" s="451">
        <f>COUNTA(Tabla20[Número de plaza])</f>
        <v>0</v>
      </c>
      <c r="P20" s="36"/>
      <c r="Q20" s="36"/>
      <c r="R20" s="36"/>
      <c r="S20" s="215"/>
      <c r="T20" s="216"/>
    </row>
    <row r="21" spans="2:21" x14ac:dyDescent="0.25"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7"/>
    </row>
    <row r="22" spans="2:21" x14ac:dyDescent="0.25">
      <c r="B22" s="38"/>
      <c r="C22" s="39"/>
      <c r="D22" s="39"/>
      <c r="E22" s="40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41"/>
    </row>
    <row r="23" spans="2:21" x14ac:dyDescent="0.25">
      <c r="B23" s="42" t="s">
        <v>155</v>
      </c>
      <c r="C23" s="42"/>
      <c r="D23" s="44"/>
      <c r="E23" s="145"/>
      <c r="F23" s="196"/>
      <c r="G23" s="44"/>
      <c r="H23" s="44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</row>
    <row r="24" spans="2:21" x14ac:dyDescent="0.25">
      <c r="E24" s="99"/>
    </row>
    <row r="25" spans="2:21" x14ac:dyDescent="0.25">
      <c r="B25" s="300"/>
      <c r="C25" s="301"/>
      <c r="D25" s="302"/>
    </row>
    <row r="26" spans="2:21" x14ac:dyDescent="0.25">
      <c r="B26" s="498" t="s">
        <v>1229</v>
      </c>
      <c r="C26" s="499"/>
      <c r="D26" s="500"/>
    </row>
    <row r="27" spans="2:21" x14ac:dyDescent="0.25">
      <c r="B27" s="501" t="s">
        <v>37</v>
      </c>
      <c r="C27" s="502"/>
      <c r="D27" s="503"/>
    </row>
    <row r="28" spans="2:21" x14ac:dyDescent="0.25">
      <c r="B28" s="292"/>
      <c r="C28" s="293"/>
      <c r="D28" s="294"/>
    </row>
    <row r="29" spans="2:21" x14ac:dyDescent="0.25">
      <c r="B29" s="498" t="s">
        <v>1234</v>
      </c>
      <c r="C29" s="499"/>
      <c r="D29" s="500"/>
    </row>
    <row r="30" spans="2:21" x14ac:dyDescent="0.25">
      <c r="B30" s="501" t="s">
        <v>38</v>
      </c>
      <c r="C30" s="502"/>
      <c r="D30" s="503"/>
    </row>
    <row r="31" spans="2:21" x14ac:dyDescent="0.25">
      <c r="B31" s="292"/>
      <c r="C31" s="293"/>
      <c r="D31" s="294"/>
    </row>
    <row r="32" spans="2:21" x14ac:dyDescent="0.25">
      <c r="B32" s="498"/>
      <c r="C32" s="499"/>
      <c r="D32" s="500"/>
    </row>
    <row r="33" spans="2:4" x14ac:dyDescent="0.25">
      <c r="B33" s="501" t="s">
        <v>39</v>
      </c>
      <c r="C33" s="502"/>
      <c r="D33" s="503"/>
    </row>
    <row r="34" spans="2:4" x14ac:dyDescent="0.25">
      <c r="B34" s="292"/>
      <c r="C34" s="293"/>
      <c r="D34" s="294"/>
    </row>
    <row r="35" spans="2:4" x14ac:dyDescent="0.25">
      <c r="B35" s="504" t="s">
        <v>1232</v>
      </c>
      <c r="C35" s="519"/>
      <c r="D35" s="520"/>
    </row>
    <row r="36" spans="2:4" x14ac:dyDescent="0.25">
      <c r="B36" s="501" t="s">
        <v>347</v>
      </c>
      <c r="C36" s="502"/>
      <c r="D36" s="503"/>
    </row>
    <row r="37" spans="2:4" x14ac:dyDescent="0.25">
      <c r="B37" s="295"/>
      <c r="C37" s="296"/>
      <c r="D37" s="297"/>
    </row>
  </sheetData>
  <sheetProtection insertRows="0" deleteRows="0" autoFilter="0"/>
  <mergeCells count="23">
    <mergeCell ref="B33:D33"/>
    <mergeCell ref="B35:D35"/>
    <mergeCell ref="B36:D36"/>
    <mergeCell ref="B26:D26"/>
    <mergeCell ref="B27:D27"/>
    <mergeCell ref="B29:D29"/>
    <mergeCell ref="B30:D30"/>
    <mergeCell ref="B32:D32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 xr:uid="{00000000-0002-0000-0F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K40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5" sqref="B35:D35"/>
    </sheetView>
  </sheetViews>
  <sheetFormatPr baseColWidth="10" defaultColWidth="11.42578125" defaultRowHeight="15" x14ac:dyDescent="0.25"/>
  <cols>
    <col min="1" max="1" width="3.5703125" style="27" customWidth="1"/>
    <col min="2" max="2" width="16.7109375" style="27" customWidth="1"/>
    <col min="3" max="3" width="15" style="27" customWidth="1"/>
    <col min="4" max="4" width="22.42578125" style="27" bestFit="1" customWidth="1"/>
    <col min="5" max="5" width="39.140625" style="27" customWidth="1"/>
    <col min="6" max="6" width="20.85546875" style="27" customWidth="1"/>
    <col min="7" max="7" width="11.5703125" style="27" customWidth="1"/>
    <col min="8" max="8" width="8.28515625" style="27" customWidth="1"/>
    <col min="9" max="9" width="20.85546875" style="27" customWidth="1"/>
    <col min="10" max="10" width="8.28515625" style="27" customWidth="1"/>
    <col min="11" max="11" width="9.5703125" style="27" customWidth="1"/>
    <col min="12" max="12" width="8.140625" style="27" customWidth="1"/>
    <col min="13" max="13" width="9.28515625" style="27" customWidth="1"/>
    <col min="14" max="14" width="13.140625" style="27" customWidth="1"/>
    <col min="15" max="15" width="12.85546875" style="27" customWidth="1"/>
    <col min="16" max="16" width="8.7109375" style="27" customWidth="1"/>
    <col min="17" max="17" width="9" style="27" customWidth="1"/>
    <col min="18" max="18" width="14" style="27" customWidth="1"/>
    <col min="19" max="19" width="13.5703125" style="27" customWidth="1"/>
    <col min="20" max="20" width="13.28515625" style="27" customWidth="1"/>
    <col min="21" max="251" width="11.42578125" style="27"/>
    <col min="252" max="252" width="3.5703125" style="27" customWidth="1"/>
    <col min="253" max="253" width="20.140625" style="27" customWidth="1"/>
    <col min="254" max="16384" width="11.42578125" style="27"/>
  </cols>
  <sheetData>
    <row r="1" spans="1:245" ht="15" customHeight="1" x14ac:dyDescent="0.25"/>
    <row r="2" spans="1:245" ht="15" customHeight="1" x14ac:dyDescent="0.25">
      <c r="Q2" s="101"/>
      <c r="R2" s="101"/>
      <c r="S2" s="101"/>
      <c r="T2" s="101"/>
    </row>
    <row r="3" spans="1:245" ht="15" customHeight="1" x14ac:dyDescent="0.25">
      <c r="Q3" s="101"/>
      <c r="R3" s="101"/>
      <c r="S3" s="101"/>
      <c r="T3" s="101"/>
    </row>
    <row r="4" spans="1:245" ht="15" customHeight="1" x14ac:dyDescent="0.25">
      <c r="Q4" s="101"/>
      <c r="R4" s="101"/>
      <c r="S4" s="101"/>
      <c r="T4" s="101"/>
    </row>
    <row r="5" spans="1:245" ht="15" customHeight="1" x14ac:dyDescent="0.25">
      <c r="Q5" s="101"/>
      <c r="R5" s="101"/>
      <c r="S5" s="101"/>
      <c r="T5" s="101"/>
    </row>
    <row r="6" spans="1:245" ht="15" customHeight="1" x14ac:dyDescent="0.25">
      <c r="Q6" s="101"/>
      <c r="R6" s="101"/>
      <c r="S6" s="101"/>
      <c r="T6" s="101"/>
    </row>
    <row r="8" spans="1:245" ht="18.75" x14ac:dyDescent="0.3">
      <c r="B8" s="351" t="s">
        <v>255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352"/>
      <c r="Q8" s="13"/>
      <c r="R8" s="526" t="str">
        <f>'Caratula Resumen'!E16</f>
        <v xml:space="preserve"> ZACATECAS </v>
      </c>
      <c r="S8" s="526"/>
      <c r="T8" s="14"/>
    </row>
    <row r="9" spans="1:245" ht="18.75" x14ac:dyDescent="0.3">
      <c r="B9" s="542" t="str">
        <f>'Caratula Resumen'!E17</f>
        <v>Fondo de Aportaciones para la Educación Tecnológica y de Adultos/Colegio Nacional de Educación Profesional Técnica (FAETA/CONALEP)</v>
      </c>
      <c r="C9" s="569"/>
      <c r="D9" s="569"/>
      <c r="E9" s="569"/>
      <c r="F9" s="569"/>
      <c r="G9" s="569"/>
      <c r="H9" s="569"/>
      <c r="I9" s="569"/>
      <c r="J9" s="569"/>
      <c r="K9" s="569"/>
      <c r="L9" s="569"/>
      <c r="M9" s="569"/>
      <c r="N9" s="396"/>
      <c r="O9" s="396"/>
      <c r="P9" s="396"/>
      <c r="Q9" s="16"/>
      <c r="R9" s="310"/>
      <c r="S9" s="310" t="str">
        <f>+'F) 2'!Q8</f>
        <v>4o. Trimestre 2021</v>
      </c>
      <c r="T9" s="268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341"/>
    </row>
    <row r="11" spans="1:245" ht="21" x14ac:dyDescent="0.25">
      <c r="B11" s="218"/>
      <c r="C11" s="219"/>
      <c r="D11" s="219"/>
      <c r="E11" s="219"/>
      <c r="F11" s="588"/>
      <c r="G11" s="588"/>
      <c r="H11" s="588"/>
      <c r="I11" s="588"/>
      <c r="J11" s="588"/>
      <c r="K11" s="588"/>
      <c r="L11" s="588"/>
      <c r="M11" s="220"/>
      <c r="N11" s="220"/>
    </row>
    <row r="12" spans="1:245" s="222" customFormat="1" ht="12.75" x14ac:dyDescent="0.2">
      <c r="A12" s="221"/>
      <c r="B12" s="515" t="s">
        <v>41</v>
      </c>
      <c r="C12" s="570" t="s">
        <v>42</v>
      </c>
      <c r="D12" s="570" t="s">
        <v>43</v>
      </c>
      <c r="E12" s="570" t="s">
        <v>44</v>
      </c>
      <c r="F12" s="515" t="s">
        <v>45</v>
      </c>
      <c r="G12" s="571" t="s">
        <v>256</v>
      </c>
      <c r="H12" s="571"/>
      <c r="I12" s="571"/>
      <c r="J12" s="571"/>
      <c r="K12" s="571"/>
      <c r="L12" s="571"/>
      <c r="M12" s="571"/>
      <c r="N12" s="515" t="s">
        <v>50</v>
      </c>
      <c r="O12" s="570" t="s">
        <v>242</v>
      </c>
      <c r="P12" s="570" t="s">
        <v>250</v>
      </c>
      <c r="Q12" s="571"/>
      <c r="R12" s="570" t="s">
        <v>257</v>
      </c>
      <c r="S12" s="570" t="s">
        <v>258</v>
      </c>
      <c r="T12" s="570" t="s">
        <v>259</v>
      </c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  <c r="GE12" s="221"/>
      <c r="GF12" s="221"/>
      <c r="GG12" s="221"/>
      <c r="GH12" s="221"/>
      <c r="GI12" s="221"/>
      <c r="GJ12" s="221"/>
      <c r="GK12" s="221"/>
      <c r="GL12" s="221"/>
      <c r="GM12" s="221"/>
      <c r="GN12" s="221"/>
      <c r="GO12" s="221"/>
      <c r="GP12" s="221"/>
      <c r="GQ12" s="221"/>
      <c r="GR12" s="221"/>
      <c r="GS12" s="221"/>
      <c r="GT12" s="221"/>
      <c r="GU12" s="221"/>
      <c r="GV12" s="221"/>
      <c r="GW12" s="221"/>
      <c r="GX12" s="221"/>
      <c r="GY12" s="221"/>
      <c r="GZ12" s="221"/>
      <c r="HA12" s="221"/>
      <c r="HB12" s="221"/>
      <c r="HC12" s="221"/>
      <c r="HD12" s="221"/>
      <c r="HE12" s="221"/>
      <c r="HF12" s="221"/>
      <c r="HG12" s="221"/>
      <c r="HH12" s="221"/>
      <c r="HI12" s="221"/>
      <c r="HJ12" s="221"/>
      <c r="HK12" s="221"/>
      <c r="HL12" s="221"/>
      <c r="HM12" s="221"/>
      <c r="HN12" s="221"/>
      <c r="HO12" s="221"/>
      <c r="HP12" s="221"/>
      <c r="HQ12" s="221"/>
      <c r="HR12" s="221"/>
      <c r="HS12" s="221"/>
      <c r="HT12" s="221"/>
      <c r="HU12" s="221"/>
      <c r="HV12" s="221"/>
      <c r="HW12" s="221"/>
      <c r="HX12" s="221"/>
      <c r="HY12" s="221"/>
      <c r="HZ12" s="221"/>
      <c r="IA12" s="221"/>
      <c r="IB12" s="221"/>
      <c r="IC12" s="221"/>
      <c r="ID12" s="221"/>
      <c r="IE12" s="221"/>
      <c r="IF12" s="221"/>
      <c r="IG12" s="221"/>
      <c r="IH12" s="221"/>
      <c r="II12" s="221"/>
      <c r="IJ12" s="221"/>
      <c r="IK12" s="221"/>
    </row>
    <row r="13" spans="1:245" s="222" customFormat="1" ht="38.25" x14ac:dyDescent="0.2">
      <c r="A13" s="221"/>
      <c r="B13" s="515"/>
      <c r="C13" s="570"/>
      <c r="D13" s="570"/>
      <c r="E13" s="570"/>
      <c r="F13" s="515"/>
      <c r="G13" s="24" t="s">
        <v>57</v>
      </c>
      <c r="H13" s="24" t="s">
        <v>58</v>
      </c>
      <c r="I13" s="24" t="s">
        <v>59</v>
      </c>
      <c r="J13" s="24" t="s">
        <v>60</v>
      </c>
      <c r="K13" s="24" t="s">
        <v>61</v>
      </c>
      <c r="L13" s="25" t="s">
        <v>62</v>
      </c>
      <c r="M13" s="24" t="s">
        <v>63</v>
      </c>
      <c r="N13" s="515"/>
      <c r="O13" s="570"/>
      <c r="P13" s="59" t="s">
        <v>96</v>
      </c>
      <c r="Q13" s="162" t="s">
        <v>97</v>
      </c>
      <c r="R13" s="570"/>
      <c r="S13" s="570"/>
      <c r="T13" s="570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1"/>
      <c r="BN13" s="221"/>
      <c r="BO13" s="221"/>
      <c r="BP13" s="221"/>
      <c r="BQ13" s="221"/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  <c r="GE13" s="221"/>
      <c r="GF13" s="221"/>
      <c r="GG13" s="221"/>
      <c r="GH13" s="221"/>
      <c r="GI13" s="221"/>
      <c r="GJ13" s="221"/>
      <c r="GK13" s="221"/>
      <c r="GL13" s="221"/>
      <c r="GM13" s="221"/>
      <c r="GN13" s="221"/>
      <c r="GO13" s="221"/>
      <c r="GP13" s="221"/>
      <c r="GQ13" s="221"/>
      <c r="GR13" s="221"/>
      <c r="GS13" s="221"/>
      <c r="GT13" s="221"/>
      <c r="GU13" s="221"/>
      <c r="GV13" s="221"/>
      <c r="GW13" s="221"/>
      <c r="GX13" s="221"/>
      <c r="GY13" s="221"/>
      <c r="GZ13" s="221"/>
      <c r="HA13" s="221"/>
      <c r="HB13" s="221"/>
      <c r="HC13" s="221"/>
      <c r="HD13" s="221"/>
      <c r="HE13" s="221"/>
      <c r="HF13" s="221"/>
      <c r="HG13" s="221"/>
      <c r="HH13" s="221"/>
      <c r="HI13" s="221"/>
      <c r="HJ13" s="221"/>
      <c r="HK13" s="221"/>
      <c r="HL13" s="221"/>
      <c r="HM13" s="221"/>
      <c r="HN13" s="221"/>
      <c r="HO13" s="221"/>
      <c r="HP13" s="221"/>
      <c r="HQ13" s="221"/>
      <c r="HR13" s="221"/>
      <c r="HS13" s="221"/>
      <c r="HT13" s="221"/>
      <c r="HU13" s="221"/>
      <c r="HV13" s="221"/>
      <c r="HW13" s="221"/>
      <c r="HX13" s="221"/>
      <c r="HY13" s="221"/>
      <c r="HZ13" s="221"/>
      <c r="IA13" s="221"/>
      <c r="IB13" s="221"/>
      <c r="IC13" s="221"/>
      <c r="ID13" s="221"/>
      <c r="IE13" s="221"/>
      <c r="IF13" s="221"/>
      <c r="IG13" s="221"/>
      <c r="IH13" s="221"/>
      <c r="II13" s="221"/>
      <c r="IJ13" s="221"/>
      <c r="IK13" s="221"/>
    </row>
    <row r="15" spans="1:245" ht="38.25" hidden="1" x14ac:dyDescent="0.25">
      <c r="B15" s="223" t="s">
        <v>41</v>
      </c>
      <c r="C15" s="223" t="s">
        <v>42</v>
      </c>
      <c r="D15" s="223" t="s">
        <v>43</v>
      </c>
      <c r="E15" s="223" t="s">
        <v>44</v>
      </c>
      <c r="F15" s="223" t="s">
        <v>45</v>
      </c>
      <c r="G15" s="224" t="s">
        <v>57</v>
      </c>
      <c r="H15" s="224" t="s">
        <v>58</v>
      </c>
      <c r="I15" s="224" t="s">
        <v>59</v>
      </c>
      <c r="J15" s="224" t="s">
        <v>60</v>
      </c>
      <c r="K15" s="224" t="s">
        <v>61</v>
      </c>
      <c r="L15" s="224" t="s">
        <v>62</v>
      </c>
      <c r="M15" s="224" t="s">
        <v>260</v>
      </c>
      <c r="N15" s="225" t="s">
        <v>248</v>
      </c>
      <c r="O15" s="223" t="s">
        <v>242</v>
      </c>
      <c r="P15" s="224" t="s">
        <v>253</v>
      </c>
      <c r="Q15" s="224" t="s">
        <v>254</v>
      </c>
      <c r="R15" s="223" t="s">
        <v>257</v>
      </c>
      <c r="S15" s="223" t="s">
        <v>258</v>
      </c>
      <c r="T15" s="223" t="s">
        <v>259</v>
      </c>
    </row>
    <row r="16" spans="1:245" s="400" customFormat="1" x14ac:dyDescent="0.25">
      <c r="B16" s="361"/>
      <c r="C16" s="361"/>
      <c r="D16" s="361"/>
      <c r="E16" s="391"/>
      <c r="F16" s="361"/>
      <c r="G16" s="346"/>
      <c r="H16" s="350"/>
      <c r="I16" s="346"/>
      <c r="J16" s="346"/>
      <c r="K16" s="347"/>
      <c r="L16" s="359"/>
      <c r="M16" s="346"/>
      <c r="N16" s="390"/>
      <c r="O16" s="361"/>
      <c r="P16" s="394"/>
      <c r="Q16" s="394"/>
      <c r="R16" s="361"/>
      <c r="S16" s="361"/>
      <c r="T16" s="361"/>
    </row>
    <row r="17" spans="2:20" s="400" customFormat="1" x14ac:dyDescent="0.25">
      <c r="B17" s="374"/>
      <c r="C17" s="374"/>
      <c r="D17" s="374"/>
      <c r="E17" s="378"/>
      <c r="F17" s="374"/>
      <c r="G17" s="344"/>
      <c r="H17" s="290"/>
      <c r="I17" s="344"/>
      <c r="J17" s="344"/>
      <c r="K17" s="289"/>
      <c r="L17" s="291"/>
      <c r="M17" s="344"/>
      <c r="N17" s="389"/>
      <c r="O17" s="374"/>
      <c r="P17" s="312"/>
      <c r="Q17" s="312"/>
      <c r="R17" s="374"/>
      <c r="S17" s="374"/>
      <c r="T17" s="374"/>
    </row>
    <row r="18" spans="2:20" s="400" customFormat="1" x14ac:dyDescent="0.25">
      <c r="B18" s="374"/>
      <c r="C18" s="374"/>
      <c r="D18" s="374"/>
      <c r="E18" s="378"/>
      <c r="F18" s="374"/>
      <c r="G18" s="344"/>
      <c r="H18" s="290"/>
      <c r="I18" s="344"/>
      <c r="J18" s="344"/>
      <c r="K18" s="289"/>
      <c r="L18" s="291"/>
      <c r="M18" s="344"/>
      <c r="N18" s="389"/>
      <c r="O18" s="374"/>
      <c r="P18" s="312"/>
      <c r="Q18" s="312"/>
      <c r="R18" s="374"/>
      <c r="S18" s="374"/>
      <c r="T18" s="374"/>
    </row>
    <row r="19" spans="2:20" s="400" customFormat="1" x14ac:dyDescent="0.25">
      <c r="B19" s="374"/>
      <c r="C19" s="374"/>
      <c r="D19" s="374"/>
      <c r="E19" s="378"/>
      <c r="F19" s="374"/>
      <c r="G19" s="344"/>
      <c r="H19" s="290"/>
      <c r="I19" s="344"/>
      <c r="J19" s="344"/>
      <c r="K19" s="289"/>
      <c r="L19" s="291"/>
      <c r="M19" s="344"/>
      <c r="N19" s="389"/>
      <c r="O19" s="374"/>
      <c r="P19" s="312"/>
      <c r="Q19" s="312"/>
      <c r="R19" s="374"/>
      <c r="S19" s="374"/>
      <c r="T19" s="374"/>
    </row>
    <row r="20" spans="2:20" s="400" customFormat="1" x14ac:dyDescent="0.25">
      <c r="B20" s="374"/>
      <c r="C20" s="374"/>
      <c r="D20" s="374"/>
      <c r="E20" s="378"/>
      <c r="F20" s="374"/>
      <c r="G20" s="344"/>
      <c r="H20" s="290"/>
      <c r="I20" s="344"/>
      <c r="J20" s="344"/>
      <c r="K20" s="289"/>
      <c r="L20" s="291"/>
      <c r="M20" s="344"/>
      <c r="N20" s="389"/>
      <c r="O20" s="374"/>
      <c r="P20" s="312"/>
      <c r="Q20" s="312"/>
      <c r="R20" s="374"/>
      <c r="S20" s="374"/>
      <c r="T20" s="374"/>
    </row>
    <row r="21" spans="2:20" s="400" customFormat="1" x14ac:dyDescent="0.25">
      <c r="B21" s="374"/>
      <c r="C21" s="374"/>
      <c r="D21" s="374"/>
      <c r="E21" s="378"/>
      <c r="F21" s="374" t="s">
        <v>346</v>
      </c>
      <c r="G21" s="344"/>
      <c r="H21" s="290"/>
      <c r="I21" s="344"/>
      <c r="J21" s="344"/>
      <c r="K21" s="289"/>
      <c r="L21" s="291"/>
      <c r="M21" s="344"/>
      <c r="N21" s="389"/>
      <c r="O21" s="374"/>
      <c r="P21" s="312"/>
      <c r="Q21" s="312"/>
      <c r="R21" s="374"/>
      <c r="S21" s="374"/>
      <c r="T21" s="374"/>
    </row>
    <row r="22" spans="2:20" x14ac:dyDescent="0.25">
      <c r="B22" s="28" t="s">
        <v>70</v>
      </c>
      <c r="C22" s="439">
        <f>COUNTA(Tabla21[R.F.C.])</f>
        <v>0</v>
      </c>
      <c r="D22" s="199"/>
      <c r="E22" s="141"/>
      <c r="F22" s="199"/>
      <c r="G22" s="199"/>
      <c r="H22" s="199"/>
      <c r="I22" s="199"/>
      <c r="J22" s="199"/>
      <c r="K22" s="199"/>
      <c r="L22" s="199"/>
      <c r="M22" s="199"/>
      <c r="N22" s="199"/>
      <c r="O22" s="201" t="s">
        <v>261</v>
      </c>
      <c r="Q22" s="199"/>
      <c r="R22" s="452">
        <f>SUM(Tabla21[[Monto de Remuneraciones Mensuales ]])</f>
        <v>0</v>
      </c>
      <c r="S22" s="199"/>
      <c r="T22" s="226"/>
    </row>
    <row r="23" spans="2:20" x14ac:dyDescent="0.25">
      <c r="B23" s="227"/>
      <c r="C23" s="168"/>
      <c r="D23" s="168"/>
      <c r="E23" s="22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229"/>
    </row>
    <row r="24" spans="2:20" x14ac:dyDescent="0.25">
      <c r="B24" s="227"/>
      <c r="C24" s="168"/>
      <c r="D24" s="168"/>
      <c r="E24" s="22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29" t="s">
        <v>262</v>
      </c>
      <c r="S24" s="168"/>
      <c r="T24" s="452">
        <f>SUM(Tabla21[Diferencia
(R-S)])</f>
        <v>0</v>
      </c>
    </row>
    <row r="25" spans="2:20" x14ac:dyDescent="0.25">
      <c r="B25" s="230"/>
      <c r="C25" s="231"/>
      <c r="D25" s="232"/>
      <c r="E25" s="233"/>
      <c r="F25" s="234"/>
      <c r="G25" s="232"/>
      <c r="H25" s="232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6"/>
    </row>
    <row r="26" spans="2:20" x14ac:dyDescent="0.25">
      <c r="B26" s="237" t="s">
        <v>155</v>
      </c>
      <c r="E26" s="99"/>
    </row>
    <row r="28" spans="2:20" x14ac:dyDescent="0.25">
      <c r="B28" s="300"/>
      <c r="C28" s="301"/>
      <c r="D28" s="302"/>
    </row>
    <row r="29" spans="2:20" x14ac:dyDescent="0.25">
      <c r="B29" s="498" t="s">
        <v>1229</v>
      </c>
      <c r="C29" s="499"/>
      <c r="D29" s="500"/>
    </row>
    <row r="30" spans="2:20" x14ac:dyDescent="0.25">
      <c r="B30" s="501" t="s">
        <v>37</v>
      </c>
      <c r="C30" s="502"/>
      <c r="D30" s="503"/>
    </row>
    <row r="31" spans="2:20" x14ac:dyDescent="0.25">
      <c r="B31" s="292"/>
      <c r="C31" s="293"/>
      <c r="D31" s="294"/>
    </row>
    <row r="32" spans="2:20" x14ac:dyDescent="0.25">
      <c r="B32" s="498" t="s">
        <v>1234</v>
      </c>
      <c r="C32" s="499"/>
      <c r="D32" s="500"/>
    </row>
    <row r="33" spans="2:15" x14ac:dyDescent="0.25">
      <c r="B33" s="501" t="s">
        <v>38</v>
      </c>
      <c r="C33" s="502"/>
      <c r="D33" s="503"/>
    </row>
    <row r="34" spans="2:15" x14ac:dyDescent="0.25">
      <c r="B34" s="292"/>
      <c r="C34" s="293"/>
      <c r="D34" s="294"/>
    </row>
    <row r="35" spans="2:15" x14ac:dyDescent="0.25">
      <c r="B35" s="498"/>
      <c r="C35" s="499"/>
      <c r="D35" s="500"/>
      <c r="O35" s="27" t="s">
        <v>340</v>
      </c>
    </row>
    <row r="36" spans="2:15" x14ac:dyDescent="0.25">
      <c r="B36" s="501" t="s">
        <v>39</v>
      </c>
      <c r="C36" s="502"/>
      <c r="D36" s="503"/>
    </row>
    <row r="37" spans="2:15" x14ac:dyDescent="0.25">
      <c r="B37" s="292"/>
      <c r="C37" s="293"/>
      <c r="D37" s="294"/>
    </row>
    <row r="38" spans="2:15" x14ac:dyDescent="0.25">
      <c r="B38" s="504" t="s">
        <v>1232</v>
      </c>
      <c r="C38" s="519"/>
      <c r="D38" s="520"/>
    </row>
    <row r="39" spans="2:15" x14ac:dyDescent="0.25">
      <c r="B39" s="501" t="s">
        <v>347</v>
      </c>
      <c r="C39" s="502"/>
      <c r="D39" s="503"/>
    </row>
    <row r="40" spans="2:15" x14ac:dyDescent="0.25">
      <c r="B40" s="295"/>
      <c r="C40" s="296"/>
      <c r="D40" s="297"/>
    </row>
  </sheetData>
  <sheetProtection insertRows="0" deleteRows="0" autoFilter="0"/>
  <mergeCells count="23">
    <mergeCell ref="B36:D36"/>
    <mergeCell ref="B38:D38"/>
    <mergeCell ref="B39:D39"/>
    <mergeCell ref="B29:D29"/>
    <mergeCell ref="B30:D30"/>
    <mergeCell ref="B32:D32"/>
    <mergeCell ref="B33:D33"/>
    <mergeCell ref="B35:D35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disablePrompts="1" count="1">
    <dataValidation allowBlank="1" showInputMessage="1" showErrorMessage="1" sqref="B9:M9" xr:uid="{00000000-0002-0000-10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  <pageSetUpPr fitToPage="1"/>
  </sheetPr>
  <dimension ref="B7:P33"/>
  <sheetViews>
    <sheetView showGridLines="0" tabSelected="1" zoomScale="85" zoomScaleNormal="85" workbookViewId="0">
      <pane ySplit="12" topLeftCell="A13" activePane="bottomLeft" state="frozen"/>
      <selection activeCell="G34" sqref="G34"/>
      <selection pane="bottomLeft" activeCell="E13" sqref="E13:F15"/>
    </sheetView>
  </sheetViews>
  <sheetFormatPr baseColWidth="10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</cols>
  <sheetData>
    <row r="7" spans="2:16" ht="19.5" customHeight="1" x14ac:dyDescent="0.25">
      <c r="B7" s="79" t="s">
        <v>263</v>
      </c>
    </row>
    <row r="8" spans="2:16" ht="9" customHeight="1" x14ac:dyDescent="0.3"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</row>
    <row r="9" spans="2:16" ht="33.75" customHeight="1" x14ac:dyDescent="0.25">
      <c r="B9" s="590" t="str">
        <f>'Caratula Resumen'!E17</f>
        <v>Fondo de Aportaciones para la Educación Tecnológica y de Adultos/Colegio Nacional de Educación Profesional Técnica (FAETA/CONALEP)</v>
      </c>
      <c r="C9" s="591"/>
      <c r="D9" s="591"/>
      <c r="E9" s="592"/>
      <c r="F9" s="286" t="str">
        <f>'Caratula Resumen'!E16</f>
        <v xml:space="preserve"> ZACATECAS </v>
      </c>
      <c r="G9" s="589" t="s">
        <v>1233</v>
      </c>
      <c r="H9" s="589"/>
    </row>
    <row r="10" spans="2:16" x14ac:dyDescent="0.25">
      <c r="B10" s="242" t="s">
        <v>264</v>
      </c>
      <c r="C10" s="239"/>
      <c r="D10" s="240"/>
      <c r="E10" s="240"/>
      <c r="F10" s="240"/>
      <c r="G10" s="240"/>
      <c r="H10" s="241"/>
    </row>
    <row r="11" spans="2:16" x14ac:dyDescent="0.25">
      <c r="B11" s="243" t="s">
        <v>265</v>
      </c>
      <c r="C11" s="89"/>
      <c r="D11" s="93"/>
      <c r="E11" s="93"/>
      <c r="F11" s="93"/>
      <c r="G11" s="93"/>
      <c r="H11" s="244"/>
    </row>
    <row r="12" spans="2:16" ht="30" x14ac:dyDescent="0.25">
      <c r="B12" s="245" t="s">
        <v>266</v>
      </c>
      <c r="C12" s="245" t="s">
        <v>267</v>
      </c>
      <c r="D12" s="246" t="s">
        <v>268</v>
      </c>
      <c r="E12" s="245" t="s">
        <v>89</v>
      </c>
      <c r="F12" s="245" t="s">
        <v>43</v>
      </c>
      <c r="G12" s="245" t="s">
        <v>44</v>
      </c>
      <c r="H12" s="245" t="s">
        <v>269</v>
      </c>
    </row>
    <row r="13" spans="2:16" s="355" customFormat="1" x14ac:dyDescent="0.25">
      <c r="B13" s="397" t="s">
        <v>351</v>
      </c>
      <c r="C13" s="397" t="s">
        <v>1218</v>
      </c>
      <c r="D13" s="397" t="s">
        <v>1050</v>
      </c>
      <c r="E13" s="487" t="s">
        <v>766</v>
      </c>
      <c r="F13" s="487" t="s">
        <v>767</v>
      </c>
      <c r="G13" s="397" t="s">
        <v>768</v>
      </c>
      <c r="H13" s="397" t="s">
        <v>1221</v>
      </c>
    </row>
    <row r="14" spans="2:16" s="355" customFormat="1" x14ac:dyDescent="0.25">
      <c r="B14" s="397" t="s">
        <v>351</v>
      </c>
      <c r="C14" s="398" t="s">
        <v>1219</v>
      </c>
      <c r="D14" s="399" t="s">
        <v>1105</v>
      </c>
      <c r="E14" s="488" t="s">
        <v>1102</v>
      </c>
      <c r="F14" s="488" t="s">
        <v>1103</v>
      </c>
      <c r="G14" s="399" t="s">
        <v>1104</v>
      </c>
      <c r="H14" s="399" t="s">
        <v>1222</v>
      </c>
    </row>
    <row r="15" spans="2:16" s="355" customFormat="1" x14ac:dyDescent="0.25">
      <c r="B15" s="397" t="s">
        <v>351</v>
      </c>
      <c r="C15" s="398" t="s">
        <v>1220</v>
      </c>
      <c r="D15" s="399" t="s">
        <v>391</v>
      </c>
      <c r="E15" s="488" t="s">
        <v>1108</v>
      </c>
      <c r="F15" s="488" t="s">
        <v>1109</v>
      </c>
      <c r="G15" s="399" t="s">
        <v>1110</v>
      </c>
      <c r="H15" s="399" t="s">
        <v>1222</v>
      </c>
    </row>
    <row r="16" spans="2:16" s="77" customFormat="1" x14ac:dyDescent="0.25">
      <c r="B16" s="254"/>
      <c r="C16" s="252"/>
      <c r="D16" s="252"/>
      <c r="E16" s="252"/>
      <c r="F16" s="252"/>
      <c r="G16" s="252"/>
      <c r="H16" s="277"/>
    </row>
    <row r="17" spans="2:8" x14ac:dyDescent="0.25">
      <c r="B17" s="279" t="s">
        <v>1235</v>
      </c>
      <c r="C17" s="280"/>
      <c r="D17" s="280"/>
      <c r="E17" s="280"/>
      <c r="F17" s="1"/>
      <c r="G17" s="1"/>
      <c r="H17" s="48"/>
    </row>
    <row r="18" spans="2:8" x14ac:dyDescent="0.25">
      <c r="B18" s="47" t="s">
        <v>270</v>
      </c>
      <c r="C18" s="1"/>
      <c r="D18" s="1"/>
      <c r="E18" s="1"/>
      <c r="F18" s="1"/>
      <c r="G18" s="1"/>
      <c r="H18" s="48"/>
    </row>
    <row r="19" spans="2:8" x14ac:dyDescent="0.25">
      <c r="B19" s="89" t="s">
        <v>271</v>
      </c>
      <c r="C19" s="93"/>
      <c r="D19" s="93"/>
      <c r="E19" s="93"/>
      <c r="F19" s="93"/>
      <c r="G19" s="93"/>
      <c r="H19" s="244"/>
    </row>
    <row r="21" spans="2:8" x14ac:dyDescent="0.25">
      <c r="B21" s="300"/>
      <c r="C21" s="301"/>
      <c r="D21" s="302"/>
    </row>
    <row r="22" spans="2:8" x14ac:dyDescent="0.25">
      <c r="B22" s="498" t="s">
        <v>1229</v>
      </c>
      <c r="C22" s="499"/>
      <c r="D22" s="500"/>
    </row>
    <row r="23" spans="2:8" x14ac:dyDescent="0.25">
      <c r="B23" s="501" t="s">
        <v>37</v>
      </c>
      <c r="C23" s="502"/>
      <c r="D23" s="503"/>
    </row>
    <row r="24" spans="2:8" x14ac:dyDescent="0.25">
      <c r="B24" s="292"/>
      <c r="C24" s="293"/>
      <c r="D24" s="294"/>
    </row>
    <row r="25" spans="2:8" x14ac:dyDescent="0.25">
      <c r="B25" s="498" t="s">
        <v>1234</v>
      </c>
      <c r="C25" s="499"/>
      <c r="D25" s="500"/>
    </row>
    <row r="26" spans="2:8" x14ac:dyDescent="0.25">
      <c r="B26" s="501" t="s">
        <v>38</v>
      </c>
      <c r="C26" s="502"/>
      <c r="D26" s="503"/>
    </row>
    <row r="27" spans="2:8" x14ac:dyDescent="0.25">
      <c r="B27" s="292"/>
      <c r="C27" s="293"/>
      <c r="D27" s="294"/>
    </row>
    <row r="28" spans="2:8" x14ac:dyDescent="0.25">
      <c r="B28" s="498"/>
      <c r="C28" s="499"/>
      <c r="D28" s="500"/>
    </row>
    <row r="29" spans="2:8" x14ac:dyDescent="0.25">
      <c r="B29" s="501" t="s">
        <v>39</v>
      </c>
      <c r="C29" s="502"/>
      <c r="D29" s="503"/>
    </row>
    <row r="30" spans="2:8" x14ac:dyDescent="0.25">
      <c r="B30" s="292"/>
      <c r="C30" s="293"/>
      <c r="D30" s="294"/>
    </row>
    <row r="31" spans="2:8" x14ac:dyDescent="0.25">
      <c r="B31" s="504" t="s">
        <v>1232</v>
      </c>
      <c r="C31" s="519"/>
      <c r="D31" s="520"/>
    </row>
    <row r="32" spans="2:8" x14ac:dyDescent="0.25">
      <c r="B32" s="501" t="s">
        <v>347</v>
      </c>
      <c r="C32" s="502"/>
      <c r="D32" s="503"/>
    </row>
    <row r="33" spans="2:4" x14ac:dyDescent="0.25">
      <c r="B33" s="295"/>
      <c r="C33" s="296"/>
      <c r="D33" s="297"/>
    </row>
  </sheetData>
  <sheetProtection insertRows="0" deleteRows="0" autoFilter="0"/>
  <mergeCells count="10">
    <mergeCell ref="G9:H9"/>
    <mergeCell ref="B9:E9"/>
    <mergeCell ref="B31:D31"/>
    <mergeCell ref="B32:D32"/>
    <mergeCell ref="B22:D22"/>
    <mergeCell ref="B23:D23"/>
    <mergeCell ref="B25:D25"/>
    <mergeCell ref="B26:D26"/>
    <mergeCell ref="B28:D28"/>
    <mergeCell ref="B29:D29"/>
  </mergeCells>
  <printOptions horizontalCentered="1"/>
  <pageMargins left="1.0236220472440944" right="0.62992125984251968" top="0.74803149606299213" bottom="0.74803149606299213" header="0.31496062992125984" footer="0.31496062992125984"/>
  <pageSetup paperSize="5" scale="88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topLeftCell="A16" zoomScaleNormal="100" workbookViewId="0">
      <selection activeCell="B15" sqref="B15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248" t="s">
        <v>272</v>
      </c>
    </row>
    <row r="5" spans="2:8" x14ac:dyDescent="0.25">
      <c r="B5" t="s">
        <v>273</v>
      </c>
    </row>
    <row r="6" spans="2:8" x14ac:dyDescent="0.25">
      <c r="B6" t="s">
        <v>274</v>
      </c>
    </row>
    <row r="10" spans="2:8" x14ac:dyDescent="0.25">
      <c r="H10" s="248" t="s">
        <v>275</v>
      </c>
    </row>
    <row r="11" spans="2:8" x14ac:dyDescent="0.25">
      <c r="B11" s="248" t="s">
        <v>276</v>
      </c>
      <c r="H11" t="s">
        <v>277</v>
      </c>
    </row>
    <row r="12" spans="2:8" x14ac:dyDescent="0.25">
      <c r="B12" t="s">
        <v>1223</v>
      </c>
      <c r="H12" t="s">
        <v>278</v>
      </c>
    </row>
    <row r="13" spans="2:8" x14ac:dyDescent="0.25">
      <c r="B13" t="s">
        <v>1224</v>
      </c>
      <c r="H13" t="s">
        <v>279</v>
      </c>
    </row>
    <row r="14" spans="2:8" x14ac:dyDescent="0.25">
      <c r="B14" t="s">
        <v>1225</v>
      </c>
      <c r="H14" t="s">
        <v>280</v>
      </c>
    </row>
    <row r="15" spans="2:8" x14ac:dyDescent="0.25">
      <c r="B15" t="s">
        <v>1226</v>
      </c>
      <c r="H15" t="s">
        <v>281</v>
      </c>
    </row>
    <row r="16" spans="2:8" x14ac:dyDescent="0.25">
      <c r="D16" s="248" t="s">
        <v>282</v>
      </c>
      <c r="H16" t="s">
        <v>283</v>
      </c>
    </row>
    <row r="17" spans="4:8" x14ac:dyDescent="0.25">
      <c r="D17">
        <v>2013</v>
      </c>
      <c r="H17" t="s">
        <v>284</v>
      </c>
    </row>
    <row r="18" spans="4:8" x14ac:dyDescent="0.25">
      <c r="D18">
        <v>2014</v>
      </c>
      <c r="H18" t="s">
        <v>285</v>
      </c>
    </row>
    <row r="19" spans="4:8" x14ac:dyDescent="0.25">
      <c r="D19">
        <v>2015</v>
      </c>
      <c r="H19" t="s">
        <v>286</v>
      </c>
    </row>
    <row r="20" spans="4:8" x14ac:dyDescent="0.25">
      <c r="D20">
        <v>2016</v>
      </c>
      <c r="H20" t="s">
        <v>287</v>
      </c>
    </row>
    <row r="21" spans="4:8" x14ac:dyDescent="0.25">
      <c r="D21">
        <v>2017</v>
      </c>
      <c r="H21" t="s">
        <v>288</v>
      </c>
    </row>
    <row r="22" spans="4:8" x14ac:dyDescent="0.25">
      <c r="D22">
        <v>2018</v>
      </c>
      <c r="H22" t="s">
        <v>289</v>
      </c>
    </row>
    <row r="23" spans="4:8" x14ac:dyDescent="0.25">
      <c r="H23" t="s">
        <v>290</v>
      </c>
    </row>
    <row r="24" spans="4:8" x14ac:dyDescent="0.25">
      <c r="H24" t="s">
        <v>291</v>
      </c>
    </row>
    <row r="25" spans="4:8" x14ac:dyDescent="0.25">
      <c r="H25" t="s">
        <v>292</v>
      </c>
    </row>
    <row r="26" spans="4:8" x14ac:dyDescent="0.25">
      <c r="H26" t="s">
        <v>293</v>
      </c>
    </row>
    <row r="27" spans="4:8" x14ac:dyDescent="0.25">
      <c r="H27" t="s">
        <v>294</v>
      </c>
    </row>
    <row r="28" spans="4:8" x14ac:dyDescent="0.25">
      <c r="H28" t="s">
        <v>295</v>
      </c>
    </row>
    <row r="29" spans="4:8" x14ac:dyDescent="0.25">
      <c r="H29" t="s">
        <v>296</v>
      </c>
    </row>
    <row r="30" spans="4:8" x14ac:dyDescent="0.25">
      <c r="H30" t="s">
        <v>297</v>
      </c>
    </row>
    <row r="31" spans="4:8" x14ac:dyDescent="0.25">
      <c r="H31" t="s">
        <v>298</v>
      </c>
    </row>
    <row r="32" spans="4:8" x14ac:dyDescent="0.25">
      <c r="H32" t="s">
        <v>299</v>
      </c>
    </row>
    <row r="33" spans="8:8" x14ac:dyDescent="0.25">
      <c r="H33" t="s">
        <v>300</v>
      </c>
    </row>
    <row r="34" spans="8:8" x14ac:dyDescent="0.25">
      <c r="H34" t="s">
        <v>301</v>
      </c>
    </row>
    <row r="35" spans="8:8" x14ac:dyDescent="0.25">
      <c r="H35" t="s">
        <v>302</v>
      </c>
    </row>
    <row r="36" spans="8:8" x14ac:dyDescent="0.25">
      <c r="H36" t="s">
        <v>303</v>
      </c>
    </row>
    <row r="37" spans="8:8" x14ac:dyDescent="0.25">
      <c r="H37" t="s">
        <v>304</v>
      </c>
    </row>
    <row r="38" spans="8:8" x14ac:dyDescent="0.25">
      <c r="H38" t="s">
        <v>305</v>
      </c>
    </row>
    <row r="39" spans="8:8" x14ac:dyDescent="0.25">
      <c r="H39" t="s">
        <v>306</v>
      </c>
    </row>
    <row r="40" spans="8:8" x14ac:dyDescent="0.25">
      <c r="H40" t="s">
        <v>307</v>
      </c>
    </row>
    <row r="41" spans="8:8" x14ac:dyDescent="0.25">
      <c r="H41" t="s">
        <v>308</v>
      </c>
    </row>
    <row r="42" spans="8:8" x14ac:dyDescent="0.25">
      <c r="H42" t="s">
        <v>309</v>
      </c>
    </row>
  </sheetData>
  <phoneticPr fontId="74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6:Y38"/>
  <sheetViews>
    <sheetView showGridLines="0" view="pageBreakPreview" zoomScaleNormal="62" zoomScaleSheetLayoutView="100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C15" sqref="C15:D18"/>
    </sheetView>
  </sheetViews>
  <sheetFormatPr baseColWidth="10" defaultColWidth="3.5703125" defaultRowHeight="15" x14ac:dyDescent="0.25"/>
  <cols>
    <col min="1" max="1" width="1.28515625" style="27" customWidth="1"/>
    <col min="2" max="2" width="16.5703125" style="27" customWidth="1"/>
    <col min="3" max="3" width="17.42578125" style="27" customWidth="1"/>
    <col min="4" max="4" width="29.7109375" style="27" customWidth="1"/>
    <col min="5" max="5" width="52.140625" style="27" customWidth="1"/>
    <col min="6" max="6" width="33.42578125" style="27" bestFit="1" customWidth="1"/>
    <col min="7" max="7" width="12.140625" style="27" bestFit="1" customWidth="1"/>
    <col min="8" max="8" width="9.5703125" style="27" customWidth="1"/>
    <col min="9" max="10" width="7.7109375" style="27" customWidth="1"/>
    <col min="11" max="11" width="9.7109375" style="27" customWidth="1"/>
    <col min="12" max="12" width="8.5703125" style="27" customWidth="1"/>
    <col min="13" max="13" width="11.5703125" style="27" customWidth="1"/>
    <col min="14" max="15" width="13.140625" style="27" bestFit="1" customWidth="1"/>
    <col min="16" max="16" width="19.140625" style="27" customWidth="1"/>
    <col min="17" max="17" width="18.85546875" style="27" customWidth="1"/>
    <col min="18" max="18" width="21.42578125" style="27" customWidth="1"/>
    <col min="19" max="19" width="22.85546875" style="27" customWidth="1"/>
    <col min="20" max="20" width="13.140625" style="27" bestFit="1" customWidth="1"/>
    <col min="21" max="21" width="32.7109375" style="27" customWidth="1"/>
    <col min="22" max="22" width="8.85546875" style="27" customWidth="1"/>
    <col min="23" max="23" width="35.28515625" style="27" customWidth="1"/>
    <col min="24" max="24" width="36.28515625" style="27" customWidth="1"/>
    <col min="25" max="25" width="15.85546875" style="27" bestFit="1" customWidth="1"/>
    <col min="26" max="255" width="11.42578125" style="27" customWidth="1"/>
    <col min="256" max="16384" width="3.5703125" style="27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ZACATECAS </v>
      </c>
      <c r="Y7" s="14"/>
    </row>
    <row r="8" spans="2:25" s="15" customFormat="1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16"/>
      <c r="R8" s="16"/>
      <c r="S8" s="16"/>
      <c r="T8" s="16"/>
      <c r="U8" s="16"/>
      <c r="V8" s="16"/>
      <c r="W8" s="310"/>
      <c r="X8" s="16" t="s">
        <v>1233</v>
      </c>
      <c r="Y8" s="17"/>
    </row>
    <row r="9" spans="2:25" s="11" customFormat="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20"/>
    </row>
    <row r="10" spans="2:25" s="11" customFormat="1" ht="21" x14ac:dyDescent="0.35">
      <c r="B10" s="21"/>
      <c r="C10" s="22"/>
      <c r="D10" s="22"/>
      <c r="E10" s="22"/>
      <c r="F10" s="22"/>
      <c r="G10" s="22"/>
      <c r="H10" s="22"/>
      <c r="I10" s="22"/>
      <c r="J10" s="22"/>
      <c r="K10" s="21"/>
      <c r="L10" s="21"/>
    </row>
    <row r="11" spans="2:25" s="23" customFormat="1" ht="12.75" x14ac:dyDescent="0.2">
      <c r="B11" s="515" t="s">
        <v>41</v>
      </c>
      <c r="C11" s="515" t="s">
        <v>42</v>
      </c>
      <c r="D11" s="515" t="s">
        <v>43</v>
      </c>
      <c r="E11" s="515" t="s">
        <v>44</v>
      </c>
      <c r="F11" s="515" t="s">
        <v>45</v>
      </c>
      <c r="G11" s="517" t="s">
        <v>46</v>
      </c>
      <c r="H11" s="517"/>
      <c r="I11" s="517"/>
      <c r="J11" s="517"/>
      <c r="K11" s="517"/>
      <c r="L11" s="517"/>
      <c r="M11" s="517"/>
      <c r="N11" s="515" t="s">
        <v>47</v>
      </c>
      <c r="O11" s="515"/>
      <c r="P11" s="515" t="s">
        <v>48</v>
      </c>
      <c r="Q11" s="515" t="s">
        <v>49</v>
      </c>
      <c r="R11" s="515" t="s">
        <v>50</v>
      </c>
      <c r="S11" s="515" t="s">
        <v>51</v>
      </c>
      <c r="T11" s="515"/>
      <c r="U11" s="515" t="s">
        <v>52</v>
      </c>
      <c r="V11" s="515" t="s">
        <v>53</v>
      </c>
      <c r="W11" s="515" t="s">
        <v>54</v>
      </c>
      <c r="X11" s="515" t="s">
        <v>55</v>
      </c>
      <c r="Y11" s="515" t="s">
        <v>56</v>
      </c>
    </row>
    <row r="12" spans="2:25" s="23" customFormat="1" ht="38.25" x14ac:dyDescent="0.2">
      <c r="B12" s="515"/>
      <c r="C12" s="515"/>
      <c r="D12" s="515"/>
      <c r="E12" s="515"/>
      <c r="F12" s="515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24" t="s">
        <v>64</v>
      </c>
      <c r="O12" s="24" t="s">
        <v>65</v>
      </c>
      <c r="P12" s="515"/>
      <c r="Q12" s="515"/>
      <c r="R12" s="515"/>
      <c r="S12" s="24" t="s">
        <v>66</v>
      </c>
      <c r="T12" s="24" t="s">
        <v>67</v>
      </c>
      <c r="U12" s="515"/>
      <c r="V12" s="515"/>
      <c r="W12" s="515"/>
      <c r="X12" s="515"/>
      <c r="Y12" s="515"/>
    </row>
    <row r="13" spans="2:25" s="11" customFormat="1" x14ac:dyDescent="0.25"/>
    <row r="14" spans="2:25" ht="63.75" hidden="1" x14ac:dyDescent="0.25">
      <c r="B14" s="26" t="s">
        <v>41</v>
      </c>
      <c r="C14" s="26" t="s">
        <v>42</v>
      </c>
      <c r="D14" s="26" t="s">
        <v>43</v>
      </c>
      <c r="E14" s="26" t="s">
        <v>44</v>
      </c>
      <c r="F14" s="26" t="s">
        <v>45</v>
      </c>
      <c r="G14" s="24" t="s">
        <v>57</v>
      </c>
      <c r="H14" s="24" t="s">
        <v>58</v>
      </c>
      <c r="I14" s="24" t="s">
        <v>59</v>
      </c>
      <c r="J14" s="24" t="s">
        <v>60</v>
      </c>
      <c r="K14" s="24" t="s">
        <v>61</v>
      </c>
      <c r="L14" s="24" t="s">
        <v>62</v>
      </c>
      <c r="M14" s="24" t="s">
        <v>63</v>
      </c>
      <c r="N14" s="24" t="s">
        <v>68</v>
      </c>
      <c r="O14" s="24" t="s">
        <v>69</v>
      </c>
      <c r="P14" s="26" t="s">
        <v>48</v>
      </c>
      <c r="Q14" s="26" t="s">
        <v>49</v>
      </c>
      <c r="R14" s="26" t="s">
        <v>50</v>
      </c>
      <c r="S14" s="24" t="s">
        <v>66</v>
      </c>
      <c r="T14" s="24" t="s">
        <v>67</v>
      </c>
      <c r="U14" s="26" t="s">
        <v>52</v>
      </c>
      <c r="V14" s="26" t="s">
        <v>53</v>
      </c>
      <c r="W14" s="26" t="s">
        <v>54</v>
      </c>
      <c r="X14" s="26" t="s">
        <v>55</v>
      </c>
      <c r="Y14" s="26" t="s">
        <v>56</v>
      </c>
    </row>
    <row r="15" spans="2:25" s="400" customFormat="1" x14ac:dyDescent="0.25">
      <c r="B15" s="467" t="s">
        <v>351</v>
      </c>
      <c r="C15" s="489" t="s">
        <v>352</v>
      </c>
      <c r="D15" s="489" t="s">
        <v>353</v>
      </c>
      <c r="E15" s="467" t="s">
        <v>354</v>
      </c>
      <c r="F15" s="467" t="s">
        <v>355</v>
      </c>
      <c r="G15" s="467" t="s">
        <v>356</v>
      </c>
      <c r="H15" s="467" t="s">
        <v>357</v>
      </c>
      <c r="I15" s="467" t="s">
        <v>358</v>
      </c>
      <c r="J15" s="467" t="s">
        <v>359</v>
      </c>
      <c r="K15" s="467" t="s">
        <v>360</v>
      </c>
      <c r="L15" s="467" t="s">
        <v>361</v>
      </c>
      <c r="M15" s="467" t="s">
        <v>362</v>
      </c>
      <c r="N15" s="467" t="s">
        <v>363</v>
      </c>
      <c r="O15" s="467" t="s">
        <v>364</v>
      </c>
      <c r="P15" s="468">
        <v>59536.18</v>
      </c>
      <c r="Q15" s="468">
        <v>6612.57</v>
      </c>
      <c r="R15" s="467" t="s">
        <v>365</v>
      </c>
      <c r="S15" s="467" t="s">
        <v>365</v>
      </c>
      <c r="T15" s="467" t="s">
        <v>366</v>
      </c>
      <c r="U15" s="467" t="s">
        <v>367</v>
      </c>
      <c r="V15" s="467" t="s">
        <v>368</v>
      </c>
      <c r="W15" s="467" t="s">
        <v>369</v>
      </c>
      <c r="X15" s="467" t="s">
        <v>370</v>
      </c>
      <c r="Y15" s="467" t="s">
        <v>371</v>
      </c>
    </row>
    <row r="16" spans="2:25" s="400" customFormat="1" x14ac:dyDescent="0.25">
      <c r="B16" s="467" t="s">
        <v>351</v>
      </c>
      <c r="C16" s="489" t="s">
        <v>372</v>
      </c>
      <c r="D16" s="489" t="s">
        <v>373</v>
      </c>
      <c r="E16" s="467" t="s">
        <v>374</v>
      </c>
      <c r="F16" s="467" t="s">
        <v>375</v>
      </c>
      <c r="G16" s="467" t="s">
        <v>356</v>
      </c>
      <c r="H16" s="467" t="s">
        <v>357</v>
      </c>
      <c r="I16" s="467" t="s">
        <v>358</v>
      </c>
      <c r="J16" s="467" t="s">
        <v>359</v>
      </c>
      <c r="K16" s="467" t="s">
        <v>376</v>
      </c>
      <c r="L16" s="467" t="s">
        <v>361</v>
      </c>
      <c r="M16" s="467" t="s">
        <v>377</v>
      </c>
      <c r="N16" s="467" t="s">
        <v>378</v>
      </c>
      <c r="O16" s="467" t="s">
        <v>379</v>
      </c>
      <c r="P16" s="468">
        <v>45923.09</v>
      </c>
      <c r="Q16" s="468">
        <v>88268.41</v>
      </c>
      <c r="R16" s="467" t="s">
        <v>365</v>
      </c>
      <c r="S16" s="467" t="s">
        <v>365</v>
      </c>
      <c r="T16" s="467" t="s">
        <v>366</v>
      </c>
      <c r="U16" s="467" t="s">
        <v>367</v>
      </c>
      <c r="V16" s="467" t="s">
        <v>368</v>
      </c>
      <c r="W16" s="467" t="s">
        <v>369</v>
      </c>
      <c r="X16" s="467" t="s">
        <v>370</v>
      </c>
      <c r="Y16" s="467" t="s">
        <v>380</v>
      </c>
    </row>
    <row r="17" spans="2:25" s="400" customFormat="1" x14ac:dyDescent="0.25">
      <c r="B17" s="467" t="s">
        <v>351</v>
      </c>
      <c r="C17" s="489" t="s">
        <v>381</v>
      </c>
      <c r="D17" s="489" t="s">
        <v>382</v>
      </c>
      <c r="E17" s="467" t="s">
        <v>383</v>
      </c>
      <c r="F17" s="467" t="s">
        <v>384</v>
      </c>
      <c r="G17" s="467" t="s">
        <v>356</v>
      </c>
      <c r="H17" s="467" t="s">
        <v>357</v>
      </c>
      <c r="I17" s="467" t="s">
        <v>358</v>
      </c>
      <c r="J17" s="467" t="s">
        <v>359</v>
      </c>
      <c r="K17" s="467" t="s">
        <v>376</v>
      </c>
      <c r="L17" s="467" t="s">
        <v>361</v>
      </c>
      <c r="M17" s="467" t="s">
        <v>385</v>
      </c>
      <c r="N17" s="467" t="s">
        <v>378</v>
      </c>
      <c r="O17" s="467" t="s">
        <v>379</v>
      </c>
      <c r="P17" s="468">
        <v>31897.88</v>
      </c>
      <c r="Q17" s="468">
        <v>135392.51999999999</v>
      </c>
      <c r="R17" s="467" t="s">
        <v>365</v>
      </c>
      <c r="S17" s="467" t="s">
        <v>365</v>
      </c>
      <c r="T17" s="467" t="s">
        <v>366</v>
      </c>
      <c r="U17" s="467" t="s">
        <v>369</v>
      </c>
      <c r="V17" s="467" t="s">
        <v>368</v>
      </c>
      <c r="W17" s="467" t="s">
        <v>369</v>
      </c>
      <c r="X17" s="467" t="s">
        <v>370</v>
      </c>
      <c r="Y17" s="467" t="s">
        <v>386</v>
      </c>
    </row>
    <row r="18" spans="2:25" s="400" customFormat="1" x14ac:dyDescent="0.25">
      <c r="B18" s="467" t="s">
        <v>351</v>
      </c>
      <c r="C18" s="489" t="s">
        <v>387</v>
      </c>
      <c r="D18" s="489" t="s">
        <v>388</v>
      </c>
      <c r="E18" s="467" t="s">
        <v>389</v>
      </c>
      <c r="F18" s="467" t="s">
        <v>390</v>
      </c>
      <c r="G18" s="467" t="s">
        <v>356</v>
      </c>
      <c r="H18" s="467" t="s">
        <v>357</v>
      </c>
      <c r="I18" s="467" t="s">
        <v>358</v>
      </c>
      <c r="J18" s="467" t="s">
        <v>359</v>
      </c>
      <c r="K18" s="467" t="s">
        <v>391</v>
      </c>
      <c r="L18" s="467" t="s">
        <v>361</v>
      </c>
      <c r="M18" s="467" t="s">
        <v>392</v>
      </c>
      <c r="N18" s="467" t="s">
        <v>393</v>
      </c>
      <c r="O18" s="467" t="s">
        <v>394</v>
      </c>
      <c r="P18" s="468">
        <v>50118.1</v>
      </c>
      <c r="Q18" s="468">
        <v>96129.29</v>
      </c>
      <c r="R18" s="467" t="s">
        <v>395</v>
      </c>
      <c r="S18" s="467" t="s">
        <v>395</v>
      </c>
      <c r="T18" s="467" t="s">
        <v>366</v>
      </c>
      <c r="U18" s="467" t="s">
        <v>367</v>
      </c>
      <c r="V18" s="467" t="s">
        <v>368</v>
      </c>
      <c r="W18" s="467" t="s">
        <v>369</v>
      </c>
      <c r="X18" s="467" t="s">
        <v>370</v>
      </c>
      <c r="Y18" s="467" t="s">
        <v>396</v>
      </c>
    </row>
    <row r="19" spans="2:25" x14ac:dyDescent="0.25">
      <c r="B19" s="28" t="s">
        <v>70</v>
      </c>
      <c r="C19" s="431">
        <f>COUNTA(Tabla1[R.F.C.])</f>
        <v>4</v>
      </c>
      <c r="D19" s="29"/>
      <c r="E19" s="29"/>
      <c r="F19" s="29"/>
      <c r="G19" s="29"/>
      <c r="H19" s="29"/>
      <c r="I19" s="30"/>
      <c r="J19" s="29"/>
      <c r="K19" s="29" t="s">
        <v>71</v>
      </c>
      <c r="L19" s="30"/>
      <c r="M19" s="431">
        <f>COUNTA(Tabla1[Número de Plaza])</f>
        <v>4</v>
      </c>
      <c r="P19" s="432">
        <f>SUM(Tabla1[Percepciones pagadas en el Periodo de Comisión con Presupuesto Federal*])</f>
        <v>187475.25</v>
      </c>
      <c r="Q19" s="31"/>
      <c r="R19" s="31"/>
      <c r="S19" s="31"/>
      <c r="T19" s="31"/>
      <c r="U19" s="31"/>
      <c r="V19" s="31"/>
      <c r="W19" s="31"/>
      <c r="X19" s="31"/>
      <c r="Y19" s="32"/>
    </row>
    <row r="20" spans="2:25" x14ac:dyDescent="0.25">
      <c r="B20" s="33"/>
      <c r="C20" s="34"/>
      <c r="D20" s="34"/>
      <c r="E20" s="34"/>
      <c r="F20" s="34"/>
      <c r="G20" s="34"/>
      <c r="H20" s="34"/>
      <c r="I20" s="34"/>
      <c r="J20" s="34"/>
      <c r="K20" s="35"/>
      <c r="L20" s="36"/>
      <c r="M20" s="36"/>
      <c r="N20" s="518" t="s">
        <v>5</v>
      </c>
      <c r="O20" s="518"/>
      <c r="P20" s="36"/>
      <c r="Q20" s="36"/>
      <c r="R20" s="36"/>
      <c r="S20" s="36"/>
      <c r="T20" s="36"/>
      <c r="U20" s="36"/>
      <c r="V20" s="36"/>
      <c r="W20" s="36"/>
      <c r="X20" s="36"/>
      <c r="Y20" s="37"/>
    </row>
    <row r="21" spans="2:25" x14ac:dyDescent="0.25">
      <c r="B21" s="33"/>
      <c r="C21" s="34"/>
      <c r="D21" s="34"/>
      <c r="E21" s="34"/>
      <c r="F21" s="34"/>
      <c r="G21" s="34"/>
      <c r="H21" s="34"/>
      <c r="I21" s="34"/>
      <c r="J21" s="34"/>
      <c r="K21" s="35"/>
      <c r="L21" s="36"/>
      <c r="M21" s="516" t="s">
        <v>6</v>
      </c>
      <c r="N21" s="516"/>
      <c r="O21" s="516"/>
      <c r="P21" s="36"/>
      <c r="Q21" s="433">
        <f>SUM(Tabla1[Percepciones pagadas en el Periodo de Comisión con Presupuesto de otra fuente*])</f>
        <v>326402.78999999998</v>
      </c>
      <c r="R21" s="36"/>
      <c r="S21" s="36"/>
      <c r="T21" s="36"/>
      <c r="U21" s="36"/>
      <c r="V21" s="36"/>
      <c r="W21" s="36"/>
      <c r="X21" s="36"/>
      <c r="Y21" s="37"/>
    </row>
    <row r="22" spans="2:25" x14ac:dyDescent="0.25">
      <c r="B22" s="38"/>
      <c r="C22" s="39"/>
      <c r="D22" s="39"/>
      <c r="E22" s="40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 t="s">
        <v>72</v>
      </c>
      <c r="X22" s="39"/>
      <c r="Y22" s="41"/>
    </row>
    <row r="23" spans="2:25" x14ac:dyDescent="0.25">
      <c r="B23" s="42" t="s">
        <v>73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</row>
    <row r="24" spans="2:25" x14ac:dyDescent="0.25">
      <c r="B24" s="42" t="s">
        <v>74</v>
      </c>
      <c r="C24" s="43"/>
      <c r="D24" s="43"/>
      <c r="E24" s="44"/>
      <c r="F24" s="35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</row>
    <row r="25" spans="2:25" x14ac:dyDescent="0.25">
      <c r="B25" s="43"/>
      <c r="C25" s="43"/>
      <c r="D25" s="43"/>
      <c r="E25" s="43"/>
      <c r="F25" s="45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</row>
    <row r="26" spans="2:25" x14ac:dyDescent="0.25">
      <c r="B26" s="8"/>
      <c r="C26" s="9"/>
      <c r="D26" s="10"/>
      <c r="E26" s="262"/>
    </row>
    <row r="27" spans="2:25" x14ac:dyDescent="0.25">
      <c r="B27" s="498" t="s">
        <v>1229</v>
      </c>
      <c r="C27" s="499"/>
      <c r="D27" s="500"/>
      <c r="E27" s="263"/>
    </row>
    <row r="28" spans="2:25" x14ac:dyDescent="0.25">
      <c r="B28" s="501" t="s">
        <v>37</v>
      </c>
      <c r="C28" s="502"/>
      <c r="D28" s="503"/>
      <c r="E28" s="264"/>
    </row>
    <row r="29" spans="2:25" x14ac:dyDescent="0.25">
      <c r="B29" s="292"/>
      <c r="C29" s="293"/>
      <c r="D29" s="294"/>
      <c r="E29" s="260"/>
    </row>
    <row r="30" spans="2:25" x14ac:dyDescent="0.25">
      <c r="B30" s="498" t="s">
        <v>1228</v>
      </c>
      <c r="C30" s="499"/>
      <c r="D30" s="500"/>
      <c r="E30" s="263"/>
    </row>
    <row r="31" spans="2:25" x14ac:dyDescent="0.25">
      <c r="B31" s="501" t="s">
        <v>38</v>
      </c>
      <c r="C31" s="502"/>
      <c r="D31" s="503"/>
      <c r="E31" s="264"/>
    </row>
    <row r="32" spans="2:25" x14ac:dyDescent="0.25">
      <c r="B32" s="292"/>
      <c r="C32" s="293"/>
      <c r="D32" s="294"/>
      <c r="E32" s="260"/>
    </row>
    <row r="33" spans="2:5" x14ac:dyDescent="0.25">
      <c r="B33" s="498"/>
      <c r="C33" s="499"/>
      <c r="D33" s="500"/>
      <c r="E33" s="263"/>
    </row>
    <row r="34" spans="2:5" x14ac:dyDescent="0.25">
      <c r="B34" s="501" t="s">
        <v>39</v>
      </c>
      <c r="C34" s="502"/>
      <c r="D34" s="503"/>
      <c r="E34" s="264"/>
    </row>
    <row r="35" spans="2:5" x14ac:dyDescent="0.25">
      <c r="B35" s="292"/>
      <c r="C35" s="293"/>
      <c r="D35" s="294"/>
      <c r="E35" s="260"/>
    </row>
    <row r="36" spans="2:5" x14ac:dyDescent="0.25">
      <c r="B36" s="504" t="s">
        <v>1230</v>
      </c>
      <c r="C36" s="519"/>
      <c r="D36" s="520"/>
      <c r="E36" s="265"/>
    </row>
    <row r="37" spans="2:5" x14ac:dyDescent="0.25">
      <c r="B37" s="501" t="s">
        <v>347</v>
      </c>
      <c r="C37" s="502"/>
      <c r="D37" s="503"/>
      <c r="E37" s="264"/>
    </row>
    <row r="38" spans="2:5" x14ac:dyDescent="0.25">
      <c r="B38" s="295"/>
      <c r="C38" s="296"/>
      <c r="D38" s="297"/>
      <c r="E38" s="264"/>
    </row>
  </sheetData>
  <sheetProtection insertRows="0" deleteRows="0" autoFilter="0"/>
  <mergeCells count="27">
    <mergeCell ref="B28:D28"/>
    <mergeCell ref="B31:D31"/>
    <mergeCell ref="B34:D34"/>
    <mergeCell ref="B37:D37"/>
    <mergeCell ref="B30:D30"/>
    <mergeCell ref="B33:D33"/>
    <mergeCell ref="B36:D36"/>
    <mergeCell ref="B27:D27"/>
    <mergeCell ref="B11:B12"/>
    <mergeCell ref="C11:C12"/>
    <mergeCell ref="D11:D12"/>
    <mergeCell ref="E11:E12"/>
    <mergeCell ref="Y11:Y12"/>
    <mergeCell ref="S11:T11"/>
    <mergeCell ref="U11:U12"/>
    <mergeCell ref="R11:R12"/>
    <mergeCell ref="M21:O21"/>
    <mergeCell ref="N11:O11"/>
    <mergeCell ref="P11:P12"/>
    <mergeCell ref="Q11:Q12"/>
    <mergeCell ref="G11:M11"/>
    <mergeCell ref="N20:O20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8" fitToHeight="0" orientation="landscape" r:id="rId1"/>
  <ignoredErrors>
    <ignoredError sqref="B8" unlocked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V38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C15" sqref="C15:D18"/>
    </sheetView>
  </sheetViews>
  <sheetFormatPr baseColWidth="10" defaultColWidth="11.42578125" defaultRowHeight="14.25" x14ac:dyDescent="0.2"/>
  <cols>
    <col min="1" max="1" width="3.5703125" style="49" customWidth="1"/>
    <col min="2" max="2" width="16.5703125" style="49" customWidth="1"/>
    <col min="3" max="3" width="17.7109375" style="49" bestFit="1" customWidth="1"/>
    <col min="4" max="4" width="30" style="49" customWidth="1"/>
    <col min="5" max="5" width="43" style="49" customWidth="1"/>
    <col min="6" max="6" width="37" style="49" bestFit="1" customWidth="1"/>
    <col min="7" max="7" width="15.7109375" style="49" bestFit="1" customWidth="1"/>
    <col min="8" max="8" width="6.7109375" style="49" customWidth="1"/>
    <col min="9" max="9" width="6.85546875" style="49" customWidth="1"/>
    <col min="10" max="10" width="6.7109375" style="49" customWidth="1"/>
    <col min="11" max="11" width="8.7109375" style="49" customWidth="1"/>
    <col min="12" max="13" width="8.85546875" style="49" customWidth="1"/>
    <col min="14" max="14" width="11.7109375" style="49" customWidth="1"/>
    <col min="15" max="15" width="11.85546875" style="49" customWidth="1"/>
    <col min="16" max="16" width="15.42578125" style="49" customWidth="1"/>
    <col min="17" max="17" width="14.85546875" style="49" customWidth="1"/>
    <col min="18" max="18" width="13.140625" style="49" bestFit="1" customWidth="1"/>
    <col min="19" max="19" width="5.5703125" style="49" customWidth="1"/>
    <col min="20" max="20" width="13.140625" style="49" bestFit="1" customWidth="1"/>
    <col min="21" max="21" width="35" style="49" customWidth="1"/>
    <col min="22" max="248" width="11.42578125" style="49" customWidth="1"/>
    <col min="249" max="249" width="3.5703125" style="49" customWidth="1"/>
    <col min="250" max="250" width="4.5703125" style="49" customWidth="1"/>
    <col min="251" max="252" width="16.5703125" style="49" customWidth="1"/>
    <col min="253" max="253" width="34.42578125" style="49" customWidth="1"/>
    <col min="254" max="16384" width="11.42578125" style="49"/>
  </cols>
  <sheetData>
    <row r="1" spans="2:22" ht="15" customHeight="1" x14ac:dyDescent="0.2"/>
    <row r="2" spans="2:22" ht="15" customHeight="1" x14ac:dyDescent="0.2"/>
    <row r="3" spans="2:22" ht="15" customHeight="1" x14ac:dyDescent="0.2"/>
    <row r="4" spans="2:22" ht="15" customHeight="1" x14ac:dyDescent="0.2"/>
    <row r="5" spans="2:22" ht="15" customHeight="1" x14ac:dyDescent="0.2"/>
    <row r="7" spans="2:22" s="50" customFormat="1" ht="18.75" x14ac:dyDescent="0.3">
      <c r="B7" s="12" t="s">
        <v>75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ZACATECAS </v>
      </c>
    </row>
    <row r="8" spans="2:22" s="50" customFormat="1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16"/>
      <c r="R8" s="16"/>
      <c r="S8" s="16"/>
      <c r="T8" s="310"/>
      <c r="U8" s="17" t="str">
        <f>+'A Y  II D3'!X8</f>
        <v>4o. Trimestre 2021</v>
      </c>
    </row>
    <row r="9" spans="2:22" s="27" customFormat="1" ht="15" x14ac:dyDescent="0.25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3"/>
    </row>
    <row r="10" spans="2:22" ht="20.25" x14ac:dyDescent="0.3">
      <c r="B10" s="54"/>
      <c r="C10" s="54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6"/>
      <c r="O10" s="56"/>
      <c r="P10" s="56"/>
    </row>
    <row r="11" spans="2:22" s="58" customFormat="1" ht="12.75" x14ac:dyDescent="0.2">
      <c r="B11" s="515" t="s">
        <v>41</v>
      </c>
      <c r="C11" s="522" t="s">
        <v>42</v>
      </c>
      <c r="D11" s="522" t="s">
        <v>43</v>
      </c>
      <c r="E11" s="522" t="s">
        <v>76</v>
      </c>
      <c r="F11" s="515" t="s">
        <v>45</v>
      </c>
      <c r="G11" s="521" t="s">
        <v>46</v>
      </c>
      <c r="H11" s="521"/>
      <c r="I11" s="521"/>
      <c r="J11" s="521"/>
      <c r="K11" s="521"/>
      <c r="L11" s="521"/>
      <c r="M11" s="521"/>
      <c r="N11" s="522" t="s">
        <v>77</v>
      </c>
      <c r="O11" s="522"/>
      <c r="P11" s="522" t="s">
        <v>78</v>
      </c>
      <c r="Q11" s="522" t="s">
        <v>79</v>
      </c>
      <c r="R11" s="515" t="s">
        <v>50</v>
      </c>
      <c r="S11" s="523" t="s">
        <v>80</v>
      </c>
      <c r="T11" s="524"/>
      <c r="U11" s="522" t="s">
        <v>81</v>
      </c>
    </row>
    <row r="12" spans="2:22" s="58" customFormat="1" ht="38.25" x14ac:dyDescent="0.2">
      <c r="B12" s="515"/>
      <c r="C12" s="522"/>
      <c r="D12" s="522"/>
      <c r="E12" s="522"/>
      <c r="F12" s="515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24" t="s">
        <v>64</v>
      </c>
      <c r="O12" s="24" t="s">
        <v>65</v>
      </c>
      <c r="P12" s="522"/>
      <c r="Q12" s="522"/>
      <c r="R12" s="515"/>
      <c r="S12" s="24" t="s">
        <v>66</v>
      </c>
      <c r="T12" s="59" t="s">
        <v>82</v>
      </c>
      <c r="U12" s="522"/>
    </row>
    <row r="13" spans="2:22" s="61" customFormat="1" ht="12.75" x14ac:dyDescent="0.2">
      <c r="B13" s="60"/>
      <c r="C13" s="60"/>
      <c r="D13" s="60"/>
      <c r="E13" s="60"/>
      <c r="G13" s="60"/>
      <c r="H13" s="60"/>
      <c r="I13" s="60"/>
      <c r="J13" s="60"/>
      <c r="K13" s="60"/>
      <c r="L13" s="60"/>
      <c r="M13" s="60"/>
      <c r="N13" s="278"/>
      <c r="O13" s="278"/>
      <c r="R13" s="60"/>
      <c r="S13" s="62"/>
    </row>
    <row r="14" spans="2:22" s="27" customFormat="1" ht="76.5" hidden="1" x14ac:dyDescent="0.25">
      <c r="B14" s="63" t="s">
        <v>41</v>
      </c>
      <c r="C14" s="63" t="s">
        <v>132</v>
      </c>
      <c r="D14" s="63" t="s">
        <v>43</v>
      </c>
      <c r="E14" s="63" t="s">
        <v>76</v>
      </c>
      <c r="F14" s="63" t="s">
        <v>45</v>
      </c>
      <c r="G14" s="46" t="s">
        <v>57</v>
      </c>
      <c r="H14" s="46" t="s">
        <v>58</v>
      </c>
      <c r="I14" s="46" t="s">
        <v>59</v>
      </c>
      <c r="J14" s="46" t="s">
        <v>60</v>
      </c>
      <c r="K14" s="46" t="s">
        <v>61</v>
      </c>
      <c r="L14" s="46" t="s">
        <v>62</v>
      </c>
      <c r="M14" s="46" t="s">
        <v>312</v>
      </c>
      <c r="N14" s="278" t="s">
        <v>341</v>
      </c>
      <c r="O14" s="278" t="s">
        <v>342</v>
      </c>
      <c r="P14" s="63" t="s">
        <v>78</v>
      </c>
      <c r="Q14" s="63" t="s">
        <v>79</v>
      </c>
      <c r="R14" s="63" t="s">
        <v>50</v>
      </c>
      <c r="S14" s="46" t="s">
        <v>85</v>
      </c>
      <c r="T14" s="46" t="s">
        <v>86</v>
      </c>
      <c r="U14" s="63" t="s">
        <v>81</v>
      </c>
    </row>
    <row r="15" spans="2:22" s="287" customFormat="1" ht="15" x14ac:dyDescent="0.25">
      <c r="B15" s="467" t="s">
        <v>351</v>
      </c>
      <c r="C15" s="489" t="s">
        <v>352</v>
      </c>
      <c r="D15" s="489" t="s">
        <v>353</v>
      </c>
      <c r="E15" s="467" t="s">
        <v>354</v>
      </c>
      <c r="F15" s="467" t="s">
        <v>355</v>
      </c>
      <c r="G15" s="467" t="s">
        <v>356</v>
      </c>
      <c r="H15" s="467" t="s">
        <v>357</v>
      </c>
      <c r="I15" s="467" t="s">
        <v>358</v>
      </c>
      <c r="J15" s="467" t="s">
        <v>359</v>
      </c>
      <c r="K15" s="467" t="s">
        <v>360</v>
      </c>
      <c r="L15" s="467" t="s">
        <v>361</v>
      </c>
      <c r="M15" s="467" t="s">
        <v>362</v>
      </c>
      <c r="N15" s="467" t="s">
        <v>363</v>
      </c>
      <c r="O15" s="467" t="s">
        <v>364</v>
      </c>
      <c r="P15" s="429">
        <v>59536.18</v>
      </c>
      <c r="Q15" s="429">
        <v>6612.57</v>
      </c>
      <c r="R15" s="467" t="s">
        <v>365</v>
      </c>
      <c r="S15" s="467" t="s">
        <v>365</v>
      </c>
      <c r="T15" s="467" t="s">
        <v>368</v>
      </c>
      <c r="U15" s="467" t="s">
        <v>370</v>
      </c>
      <c r="V15" s="467"/>
    </row>
    <row r="16" spans="2:22" s="400" customFormat="1" ht="15" x14ac:dyDescent="0.25">
      <c r="B16" s="467" t="s">
        <v>351</v>
      </c>
      <c r="C16" s="489" t="s">
        <v>372</v>
      </c>
      <c r="D16" s="489" t="s">
        <v>373</v>
      </c>
      <c r="E16" s="467" t="s">
        <v>374</v>
      </c>
      <c r="F16" s="467" t="s">
        <v>375</v>
      </c>
      <c r="G16" s="467" t="s">
        <v>356</v>
      </c>
      <c r="H16" s="467" t="s">
        <v>357</v>
      </c>
      <c r="I16" s="467" t="s">
        <v>358</v>
      </c>
      <c r="J16" s="467" t="s">
        <v>359</v>
      </c>
      <c r="K16" s="467" t="s">
        <v>376</v>
      </c>
      <c r="L16" s="467" t="s">
        <v>361</v>
      </c>
      <c r="M16" s="467" t="s">
        <v>377</v>
      </c>
      <c r="N16" s="467" t="s">
        <v>378</v>
      </c>
      <c r="O16" s="467" t="s">
        <v>379</v>
      </c>
      <c r="P16" s="429">
        <v>45923.09</v>
      </c>
      <c r="Q16" s="429">
        <v>88268.41</v>
      </c>
      <c r="R16" s="467" t="s">
        <v>365</v>
      </c>
      <c r="S16" s="467" t="s">
        <v>365</v>
      </c>
      <c r="T16" s="467" t="s">
        <v>368</v>
      </c>
      <c r="U16" s="467" t="s">
        <v>370</v>
      </c>
      <c r="V16" s="467"/>
    </row>
    <row r="17" spans="2:22" s="400" customFormat="1" ht="15" x14ac:dyDescent="0.25">
      <c r="B17" s="467" t="s">
        <v>351</v>
      </c>
      <c r="C17" s="489" t="s">
        <v>381</v>
      </c>
      <c r="D17" s="489" t="s">
        <v>382</v>
      </c>
      <c r="E17" s="467" t="s">
        <v>383</v>
      </c>
      <c r="F17" s="467" t="s">
        <v>384</v>
      </c>
      <c r="G17" s="467" t="s">
        <v>356</v>
      </c>
      <c r="H17" s="467" t="s">
        <v>357</v>
      </c>
      <c r="I17" s="467" t="s">
        <v>358</v>
      </c>
      <c r="J17" s="467" t="s">
        <v>359</v>
      </c>
      <c r="K17" s="467" t="s">
        <v>376</v>
      </c>
      <c r="L17" s="467" t="s">
        <v>361</v>
      </c>
      <c r="M17" s="467" t="s">
        <v>385</v>
      </c>
      <c r="N17" s="467" t="s">
        <v>378</v>
      </c>
      <c r="O17" s="467" t="s">
        <v>379</v>
      </c>
      <c r="P17" s="429">
        <v>31897.88</v>
      </c>
      <c r="Q17" s="429">
        <v>135392.51999999999</v>
      </c>
      <c r="R17" s="467" t="s">
        <v>365</v>
      </c>
      <c r="S17" s="467" t="s">
        <v>365</v>
      </c>
      <c r="T17" s="467" t="s">
        <v>368</v>
      </c>
      <c r="U17" s="467" t="s">
        <v>370</v>
      </c>
      <c r="V17" s="467"/>
    </row>
    <row r="18" spans="2:22" s="400" customFormat="1" ht="15" x14ac:dyDescent="0.25">
      <c r="B18" s="467" t="s">
        <v>351</v>
      </c>
      <c r="C18" s="489" t="s">
        <v>387</v>
      </c>
      <c r="D18" s="489" t="s">
        <v>388</v>
      </c>
      <c r="E18" s="467" t="s">
        <v>389</v>
      </c>
      <c r="F18" s="467" t="s">
        <v>390</v>
      </c>
      <c r="G18" s="467" t="s">
        <v>356</v>
      </c>
      <c r="H18" s="467" t="s">
        <v>357</v>
      </c>
      <c r="I18" s="467" t="s">
        <v>358</v>
      </c>
      <c r="J18" s="467" t="s">
        <v>359</v>
      </c>
      <c r="K18" s="467" t="s">
        <v>391</v>
      </c>
      <c r="L18" s="467" t="s">
        <v>361</v>
      </c>
      <c r="M18" s="467" t="s">
        <v>392</v>
      </c>
      <c r="N18" s="467" t="s">
        <v>393</v>
      </c>
      <c r="O18" s="467" t="s">
        <v>394</v>
      </c>
      <c r="P18" s="429">
        <v>50118.1</v>
      </c>
      <c r="Q18" s="429">
        <v>96129.29</v>
      </c>
      <c r="R18" s="467" t="s">
        <v>395</v>
      </c>
      <c r="S18" s="467" t="s">
        <v>395</v>
      </c>
      <c r="T18" s="467" t="s">
        <v>368</v>
      </c>
      <c r="U18" s="467" t="s">
        <v>370</v>
      </c>
      <c r="V18" s="467"/>
    </row>
    <row r="19" spans="2:22" ht="15" x14ac:dyDescent="0.25">
      <c r="B19" s="64" t="s">
        <v>70</v>
      </c>
      <c r="C19" s="431">
        <f>COUNTA(Tabla3[Columna1])</f>
        <v>4</v>
      </c>
      <c r="D19" s="65"/>
      <c r="E19" s="65"/>
      <c r="F19" s="65"/>
      <c r="G19" s="65"/>
      <c r="H19" s="65"/>
      <c r="I19" s="65"/>
      <c r="J19" s="30"/>
      <c r="K19" s="65" t="s">
        <v>71</v>
      </c>
      <c r="L19" s="30"/>
      <c r="M19" s="431">
        <f>COUNTA(Tabla3[Columna2])</f>
        <v>4</v>
      </c>
      <c r="N19" s="518" t="s">
        <v>5</v>
      </c>
      <c r="O19" s="518"/>
      <c r="P19" s="434">
        <f>SUM(Tabla3[[#All],[Percepciones pagadas en el Periodo de la Licencia con Presupuesto Federal*]])</f>
        <v>187475.25</v>
      </c>
      <c r="Q19" s="66"/>
      <c r="R19" s="66"/>
      <c r="S19" s="66"/>
      <c r="T19" s="66"/>
      <c r="U19" s="67"/>
    </row>
    <row r="20" spans="2:22" x14ac:dyDescent="0.2">
      <c r="B20" s="64"/>
      <c r="C20" s="65"/>
      <c r="D20" s="65"/>
      <c r="E20" s="65"/>
      <c r="F20" s="65"/>
      <c r="G20" s="65"/>
      <c r="H20" s="65"/>
      <c r="I20" s="65"/>
      <c r="J20" s="65"/>
      <c r="K20" s="65"/>
      <c r="L20" s="68"/>
      <c r="M20" s="66"/>
      <c r="N20" s="36"/>
      <c r="O20" s="66"/>
      <c r="P20" s="66"/>
      <c r="Q20" s="66"/>
      <c r="R20" s="66"/>
      <c r="S20" s="66"/>
      <c r="T20" s="66"/>
      <c r="U20" s="67"/>
    </row>
    <row r="21" spans="2:22" ht="15" x14ac:dyDescent="0.25">
      <c r="B21" s="64"/>
      <c r="C21" s="65"/>
      <c r="D21" s="65"/>
      <c r="E21" s="65"/>
      <c r="F21" s="65"/>
      <c r="G21" s="65"/>
      <c r="H21" s="65"/>
      <c r="I21" s="65"/>
      <c r="J21" s="65"/>
      <c r="K21" s="65"/>
      <c r="L21" s="68"/>
      <c r="N21" s="516" t="s">
        <v>6</v>
      </c>
      <c r="O21" s="516"/>
      <c r="P21" s="516"/>
      <c r="Q21" s="434">
        <f>SUM(Tabla3[[#All],[Percepciones pagadas en el Periodo de la Licencia con Presupuesto de otra fuente*]])</f>
        <v>326402.78999999998</v>
      </c>
      <c r="R21" s="66"/>
      <c r="S21" s="66"/>
      <c r="T21" s="66"/>
      <c r="U21" s="67"/>
    </row>
    <row r="22" spans="2:22" x14ac:dyDescent="0.2">
      <c r="B22" s="38"/>
      <c r="C22" s="70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41"/>
    </row>
    <row r="23" spans="2:22" x14ac:dyDescent="0.2">
      <c r="B23" s="42" t="s">
        <v>87</v>
      </c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</row>
    <row r="24" spans="2:22" x14ac:dyDescent="0.2">
      <c r="B24" s="42" t="s">
        <v>74</v>
      </c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</row>
    <row r="26" spans="2:22" ht="15" x14ac:dyDescent="0.25">
      <c r="B26" s="8"/>
      <c r="C26" s="9"/>
      <c r="D26" s="10"/>
    </row>
    <row r="27" spans="2:22" ht="15" x14ac:dyDescent="0.25">
      <c r="B27" s="498" t="s">
        <v>1229</v>
      </c>
      <c r="C27" s="499"/>
      <c r="D27" s="500"/>
    </row>
    <row r="28" spans="2:22" ht="15" x14ac:dyDescent="0.25">
      <c r="B28" s="501" t="s">
        <v>37</v>
      </c>
      <c r="C28" s="502"/>
      <c r="D28" s="503"/>
    </row>
    <row r="29" spans="2:22" ht="15" x14ac:dyDescent="0.25">
      <c r="B29" s="292"/>
      <c r="C29" s="293"/>
      <c r="D29" s="294"/>
    </row>
    <row r="30" spans="2:22" ht="15" x14ac:dyDescent="0.25">
      <c r="B30" s="498" t="s">
        <v>1228</v>
      </c>
      <c r="C30" s="499"/>
      <c r="D30" s="500"/>
    </row>
    <row r="31" spans="2:22" ht="15" x14ac:dyDescent="0.25">
      <c r="B31" s="501" t="s">
        <v>38</v>
      </c>
      <c r="C31" s="502"/>
      <c r="D31" s="503"/>
    </row>
    <row r="32" spans="2:22" ht="15" x14ac:dyDescent="0.25">
      <c r="B32" s="292"/>
      <c r="C32" s="293"/>
      <c r="D32" s="294"/>
    </row>
    <row r="33" spans="2:4" ht="15" x14ac:dyDescent="0.25">
      <c r="B33" s="498"/>
      <c r="C33" s="499"/>
      <c r="D33" s="500"/>
    </row>
    <row r="34" spans="2:4" ht="15" x14ac:dyDescent="0.25">
      <c r="B34" s="501" t="s">
        <v>39</v>
      </c>
      <c r="C34" s="502"/>
      <c r="D34" s="503"/>
    </row>
    <row r="35" spans="2:4" ht="15" x14ac:dyDescent="0.25">
      <c r="B35" s="292"/>
      <c r="C35" s="293"/>
      <c r="D35" s="294"/>
    </row>
    <row r="36" spans="2:4" ht="15" x14ac:dyDescent="0.25">
      <c r="B36" s="504" t="s">
        <v>1232</v>
      </c>
      <c r="C36" s="519"/>
      <c r="D36" s="520"/>
    </row>
    <row r="37" spans="2:4" ht="15" x14ac:dyDescent="0.25">
      <c r="B37" s="501" t="s">
        <v>347</v>
      </c>
      <c r="C37" s="502"/>
      <c r="D37" s="503"/>
    </row>
    <row r="38" spans="2:4" ht="15" x14ac:dyDescent="0.25">
      <c r="B38" s="295"/>
      <c r="C38" s="296"/>
      <c r="D38" s="297"/>
    </row>
  </sheetData>
  <sheetProtection insertRows="0" deleteRows="0" autoFilter="0"/>
  <mergeCells count="23">
    <mergeCell ref="S11:T11"/>
    <mergeCell ref="U11:U12"/>
    <mergeCell ref="N19:O19"/>
    <mergeCell ref="N11:O11"/>
    <mergeCell ref="P11:P12"/>
    <mergeCell ref="Q11:Q12"/>
    <mergeCell ref="R11:R12"/>
    <mergeCell ref="G11:M11"/>
    <mergeCell ref="B8:P8"/>
    <mergeCell ref="B34:D34"/>
    <mergeCell ref="B36:D36"/>
    <mergeCell ref="B37:D37"/>
    <mergeCell ref="B27:D27"/>
    <mergeCell ref="B28:D28"/>
    <mergeCell ref="B30:D30"/>
    <mergeCell ref="B31:D31"/>
    <mergeCell ref="B33:D33"/>
    <mergeCell ref="B11:B12"/>
    <mergeCell ref="C11:C12"/>
    <mergeCell ref="D11:D12"/>
    <mergeCell ref="E11:E12"/>
    <mergeCell ref="F11:F12"/>
    <mergeCell ref="N21:P21"/>
  </mergeCells>
  <dataValidations count="1">
    <dataValidation allowBlank="1" showInputMessage="1" showErrorMessage="1" sqref="A8:XFD8" xr:uid="{00000000-0002-0000-0200-000000000000}"/>
  </dataValidations>
  <printOptions horizontalCentered="1"/>
  <pageMargins left="0.98425196850393704" right="0.62992125984251968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T48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43" sqref="B43:D43"/>
    </sheetView>
  </sheetViews>
  <sheetFormatPr baseColWidth="10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50" customFormat="1" ht="18.75" x14ac:dyDescent="0.3">
      <c r="B7" s="12" t="s">
        <v>88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26" t="str">
        <f>'Caratula Resumen'!E16</f>
        <v xml:space="preserve"> ZACATECAS </v>
      </c>
      <c r="Q7" s="526"/>
      <c r="R7" s="526"/>
      <c r="S7" s="313"/>
    </row>
    <row r="8" spans="2:20" s="50" customFormat="1" ht="18.75" x14ac:dyDescent="0.3">
      <c r="B8" s="314" t="str">
        <f>'Caratula Resumen'!E17</f>
        <v>Fondo de Aportaciones para la Educación Tecnológica y de Adultos/Colegio Nacional de Educación Profesional Técnica (FAETA/CONALEP)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525" t="str">
        <f>+'A Y  II D3'!X8</f>
        <v>4o. Trimestre 2021</v>
      </c>
      <c r="Q8" s="525"/>
      <c r="R8" s="525"/>
      <c r="S8" s="17"/>
    </row>
    <row r="9" spans="2:20" s="27" customFormat="1" x14ac:dyDescent="0.25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71"/>
    </row>
    <row r="10" spans="2:20" ht="15.75" thickBot="1" x14ac:dyDescent="0.3"/>
    <row r="11" spans="2:20" ht="22.5" customHeight="1" x14ac:dyDescent="0.25">
      <c r="B11" s="515" t="s">
        <v>41</v>
      </c>
      <c r="C11" s="529" t="s">
        <v>89</v>
      </c>
      <c r="D11" s="529" t="s">
        <v>43</v>
      </c>
      <c r="E11" s="529" t="s">
        <v>44</v>
      </c>
      <c r="F11" s="531" t="s">
        <v>46</v>
      </c>
      <c r="G11" s="532"/>
      <c r="H11" s="532"/>
      <c r="I11" s="532"/>
      <c r="J11" s="532"/>
      <c r="K11" s="532"/>
      <c r="L11" s="533"/>
      <c r="M11" s="534" t="s">
        <v>90</v>
      </c>
      <c r="N11" s="527" t="s">
        <v>91</v>
      </c>
      <c r="O11" s="527" t="s">
        <v>92</v>
      </c>
      <c r="P11" s="536" t="s">
        <v>93</v>
      </c>
      <c r="Q11" s="536"/>
      <c r="R11" s="527" t="s">
        <v>94</v>
      </c>
      <c r="S11" s="527" t="s">
        <v>95</v>
      </c>
    </row>
    <row r="12" spans="2:20" ht="39" thickBot="1" x14ac:dyDescent="0.3">
      <c r="B12" s="515"/>
      <c r="C12" s="530"/>
      <c r="D12" s="530"/>
      <c r="E12" s="530"/>
      <c r="F12" s="24" t="s">
        <v>57</v>
      </c>
      <c r="G12" s="24" t="s">
        <v>58</v>
      </c>
      <c r="H12" s="24" t="s">
        <v>59</v>
      </c>
      <c r="I12" s="24" t="s">
        <v>60</v>
      </c>
      <c r="J12" s="24" t="s">
        <v>61</v>
      </c>
      <c r="K12" s="25" t="s">
        <v>62</v>
      </c>
      <c r="L12" s="24" t="s">
        <v>63</v>
      </c>
      <c r="M12" s="535"/>
      <c r="N12" s="528"/>
      <c r="O12" s="528"/>
      <c r="P12" s="72" t="s">
        <v>96</v>
      </c>
      <c r="Q12" s="72" t="s">
        <v>97</v>
      </c>
      <c r="R12" s="528"/>
      <c r="S12" s="528"/>
    </row>
    <row r="14" spans="2:20" ht="64.5" hidden="1" thickBot="1" x14ac:dyDescent="0.3">
      <c r="B14" s="73" t="s">
        <v>41</v>
      </c>
      <c r="C14" s="74" t="s">
        <v>89</v>
      </c>
      <c r="D14" s="74" t="s">
        <v>43</v>
      </c>
      <c r="E14" s="75" t="s">
        <v>44</v>
      </c>
      <c r="F14" s="72" t="s">
        <v>57</v>
      </c>
      <c r="G14" s="72" t="s">
        <v>58</v>
      </c>
      <c r="H14" s="72" t="s">
        <v>59</v>
      </c>
      <c r="I14" s="72" t="s">
        <v>60</v>
      </c>
      <c r="J14" s="72" t="s">
        <v>61</v>
      </c>
      <c r="K14" s="72" t="s">
        <v>98</v>
      </c>
      <c r="L14" s="72" t="s">
        <v>99</v>
      </c>
      <c r="M14" s="76" t="s">
        <v>90</v>
      </c>
      <c r="N14" s="76" t="s">
        <v>91</v>
      </c>
      <c r="O14" s="76" t="s">
        <v>92</v>
      </c>
      <c r="P14" s="72" t="s">
        <v>100</v>
      </c>
      <c r="Q14" s="72" t="s">
        <v>101</v>
      </c>
      <c r="R14" s="76" t="s">
        <v>94</v>
      </c>
      <c r="S14" s="76" t="s">
        <v>95</v>
      </c>
      <c r="T14" s="77"/>
    </row>
    <row r="15" spans="2:20" s="355" customFormat="1" x14ac:dyDescent="0.25">
      <c r="B15" s="316"/>
      <c r="C15" s="317"/>
      <c r="D15" s="317"/>
      <c r="E15" s="318"/>
      <c r="F15" s="319"/>
      <c r="G15" s="320"/>
      <c r="H15" s="321"/>
      <c r="I15" s="321"/>
      <c r="J15" s="322"/>
      <c r="K15" s="323"/>
      <c r="L15" s="324"/>
      <c r="M15" s="325"/>
      <c r="N15" s="325"/>
      <c r="O15" s="318"/>
      <c r="P15" s="326"/>
      <c r="Q15" s="326"/>
      <c r="R15" s="325"/>
      <c r="S15" s="327"/>
      <c r="T15" s="401"/>
    </row>
    <row r="16" spans="2:20" s="355" customFormat="1" x14ac:dyDescent="0.25">
      <c r="B16" s="316"/>
      <c r="C16" s="317"/>
      <c r="D16" s="317"/>
      <c r="E16" s="318"/>
      <c r="F16" s="319"/>
      <c r="G16" s="320"/>
      <c r="H16" s="321"/>
      <c r="I16" s="321"/>
      <c r="J16" s="322"/>
      <c r="K16" s="323"/>
      <c r="L16" s="324"/>
      <c r="M16" s="325"/>
      <c r="N16" s="325"/>
      <c r="O16" s="318"/>
      <c r="P16" s="326"/>
      <c r="Q16" s="326"/>
      <c r="R16" s="325"/>
      <c r="S16" s="327"/>
      <c r="T16" s="401"/>
    </row>
    <row r="17" spans="2:20" s="355" customFormat="1" x14ac:dyDescent="0.25">
      <c r="B17" s="316"/>
      <c r="C17" s="317"/>
      <c r="D17" s="317"/>
      <c r="E17" s="318"/>
      <c r="F17" s="319"/>
      <c r="G17" s="320"/>
      <c r="H17" s="321"/>
      <c r="I17" s="321"/>
      <c r="J17" s="322"/>
      <c r="K17" s="323"/>
      <c r="L17" s="324"/>
      <c r="M17" s="325"/>
      <c r="N17" s="325"/>
      <c r="O17" s="318"/>
      <c r="P17" s="326"/>
      <c r="Q17" s="326"/>
      <c r="R17" s="325"/>
      <c r="S17" s="327"/>
      <c r="T17" s="401"/>
    </row>
    <row r="18" spans="2:20" s="355" customFormat="1" x14ac:dyDescent="0.25">
      <c r="B18" s="316"/>
      <c r="C18" s="317"/>
      <c r="D18" s="317"/>
      <c r="E18" s="318"/>
      <c r="F18" s="319"/>
      <c r="G18" s="320"/>
      <c r="H18" s="321"/>
      <c r="I18" s="321"/>
      <c r="J18" s="322"/>
      <c r="K18" s="323"/>
      <c r="L18" s="324"/>
      <c r="M18" s="325"/>
      <c r="N18" s="325"/>
      <c r="O18" s="318"/>
      <c r="P18" s="326"/>
      <c r="Q18" s="326"/>
      <c r="R18" s="325"/>
      <c r="S18" s="327"/>
      <c r="T18" s="401"/>
    </row>
    <row r="19" spans="2:20" s="355" customFormat="1" x14ac:dyDescent="0.25">
      <c r="B19" s="316"/>
      <c r="C19" s="317"/>
      <c r="D19" s="317"/>
      <c r="E19" s="318"/>
      <c r="F19" s="319"/>
      <c r="G19" s="320"/>
      <c r="H19" s="321"/>
      <c r="I19" s="321"/>
      <c r="J19" s="322"/>
      <c r="K19" s="323"/>
      <c r="L19" s="324"/>
      <c r="M19" s="325"/>
      <c r="N19" s="325"/>
      <c r="O19" s="318"/>
      <c r="P19" s="326"/>
      <c r="Q19" s="326"/>
      <c r="R19" s="325"/>
      <c r="S19" s="327"/>
      <c r="T19" s="401"/>
    </row>
    <row r="20" spans="2:20" s="355" customFormat="1" x14ac:dyDescent="0.25">
      <c r="B20" s="316"/>
      <c r="C20" s="317"/>
      <c r="D20" s="317"/>
      <c r="E20" s="318"/>
      <c r="F20" s="319"/>
      <c r="G20" s="320"/>
      <c r="H20" s="321"/>
      <c r="I20" s="321"/>
      <c r="J20" s="322"/>
      <c r="K20" s="323"/>
      <c r="L20" s="324"/>
      <c r="M20" s="325"/>
      <c r="N20" s="325"/>
      <c r="O20" s="318"/>
      <c r="P20" s="326"/>
      <c r="Q20" s="326"/>
      <c r="R20" s="325"/>
      <c r="S20" s="327"/>
      <c r="T20" s="401"/>
    </row>
    <row r="21" spans="2:20" s="355" customFormat="1" x14ac:dyDescent="0.25">
      <c r="B21" s="316"/>
      <c r="C21" s="317"/>
      <c r="D21" s="317"/>
      <c r="E21" s="318"/>
      <c r="F21" s="319"/>
      <c r="G21" s="320"/>
      <c r="H21" s="321"/>
      <c r="I21" s="321"/>
      <c r="J21" s="322"/>
      <c r="K21" s="323"/>
      <c r="L21" s="324"/>
      <c r="M21" s="325"/>
      <c r="N21" s="325"/>
      <c r="O21" s="318"/>
      <c r="P21" s="326"/>
      <c r="Q21" s="326"/>
      <c r="R21" s="325"/>
      <c r="S21" s="327"/>
      <c r="T21" s="401"/>
    </row>
    <row r="22" spans="2:20" s="355" customFormat="1" x14ac:dyDescent="0.25">
      <c r="B22" s="316"/>
      <c r="C22" s="317"/>
      <c r="D22" s="317"/>
      <c r="E22" s="318"/>
      <c r="F22" s="319"/>
      <c r="G22" s="320"/>
      <c r="H22" s="321"/>
      <c r="I22" s="321"/>
      <c r="J22" s="322"/>
      <c r="K22" s="323"/>
      <c r="L22" s="324"/>
      <c r="M22" s="325"/>
      <c r="N22" s="325"/>
      <c r="O22" s="318"/>
      <c r="P22" s="326"/>
      <c r="Q22" s="326"/>
      <c r="R22" s="325"/>
      <c r="S22" s="327"/>
      <c r="T22" s="401"/>
    </row>
    <row r="23" spans="2:20" x14ac:dyDescent="0.25">
      <c r="B23" s="78" t="s">
        <v>70</v>
      </c>
      <c r="C23" s="431">
        <f>COUNTA(Tabla10[RFC])</f>
        <v>0</v>
      </c>
      <c r="D23" s="79"/>
      <c r="E23" s="80"/>
      <c r="F23" s="80"/>
      <c r="G23" s="81"/>
      <c r="H23" s="82"/>
      <c r="I23" s="82"/>
      <c r="K23" s="83" t="s">
        <v>71</v>
      </c>
      <c r="L23" s="431">
        <f>COUNTA(Tabla10[Número de plaza])</f>
        <v>0</v>
      </c>
      <c r="M23" s="81"/>
      <c r="N23" s="81"/>
      <c r="O23" s="79"/>
      <c r="P23" s="84" t="s">
        <v>102</v>
      </c>
      <c r="Q23" s="80"/>
      <c r="R23" s="85"/>
      <c r="S23" s="435">
        <f>SUM(Tabla10[[#All],[Percepciones pagadas en el periodo reportado *]])</f>
        <v>0</v>
      </c>
    </row>
    <row r="24" spans="2:20" x14ac:dyDescent="0.25">
      <c r="B24" s="47"/>
      <c r="C24" s="1"/>
      <c r="D24" s="1"/>
      <c r="E24" s="1"/>
      <c r="F24" s="86"/>
      <c r="G24" s="87"/>
      <c r="H24" s="86"/>
      <c r="I24" s="86"/>
      <c r="J24" s="86"/>
      <c r="K24" s="88"/>
      <c r="L24" s="87"/>
      <c r="M24" s="87"/>
      <c r="N24" s="87"/>
      <c r="O24" s="87"/>
      <c r="P24" s="1"/>
      <c r="Q24" s="1"/>
      <c r="R24" s="1"/>
      <c r="S24" s="48"/>
    </row>
    <row r="25" spans="2:20" x14ac:dyDescent="0.25">
      <c r="B25" s="47"/>
      <c r="C25" s="1"/>
      <c r="D25" s="1"/>
      <c r="E25" s="1"/>
      <c r="F25" s="86"/>
      <c r="G25" s="87"/>
      <c r="H25" s="86"/>
      <c r="I25" s="86"/>
      <c r="J25" s="86"/>
      <c r="K25" s="88"/>
      <c r="L25" s="87"/>
      <c r="M25" s="87"/>
      <c r="N25" s="87"/>
      <c r="O25" s="87"/>
      <c r="P25" s="1"/>
      <c r="Q25" s="1"/>
      <c r="R25" s="1"/>
      <c r="S25" s="48"/>
    </row>
    <row r="26" spans="2:20" x14ac:dyDescent="0.25">
      <c r="B26" s="89"/>
      <c r="C26" s="90"/>
      <c r="D26" s="91"/>
      <c r="E26" s="92"/>
      <c r="F26" s="93"/>
      <c r="G26" s="94"/>
      <c r="H26" s="95"/>
      <c r="I26" s="95"/>
      <c r="J26" s="90"/>
      <c r="K26" s="96"/>
      <c r="L26" s="94"/>
      <c r="M26" s="94"/>
      <c r="N26" s="94"/>
      <c r="O26" s="94"/>
      <c r="P26" s="93"/>
      <c r="Q26" s="93"/>
      <c r="R26" s="90"/>
      <c r="S26" s="97"/>
    </row>
    <row r="27" spans="2:20" x14ac:dyDescent="0.25">
      <c r="B27" s="42" t="s">
        <v>103</v>
      </c>
      <c r="C27" s="49"/>
      <c r="D27" s="49"/>
      <c r="E27" s="49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2:20" x14ac:dyDescent="0.25">
      <c r="B28" s="42" t="s">
        <v>104</v>
      </c>
      <c r="D28" s="98"/>
      <c r="E28" s="99"/>
    </row>
    <row r="29" spans="2:20" x14ac:dyDescent="0.25">
      <c r="B29" s="42"/>
      <c r="D29" s="98"/>
      <c r="E29" s="99"/>
    </row>
    <row r="30" spans="2:20" x14ac:dyDescent="0.25">
      <c r="B30" s="116" t="s">
        <v>330</v>
      </c>
      <c r="D30" s="98"/>
      <c r="E30" s="99"/>
    </row>
    <row r="31" spans="2:20" x14ac:dyDescent="0.25">
      <c r="B31" s="266" t="s">
        <v>331</v>
      </c>
      <c r="D31" s="98"/>
      <c r="E31" s="99"/>
    </row>
    <row r="32" spans="2:20" x14ac:dyDescent="0.25">
      <c r="B32" s="42" t="s">
        <v>332</v>
      </c>
      <c r="D32" s="98"/>
      <c r="E32" s="99"/>
    </row>
    <row r="33" spans="2:5" x14ac:dyDescent="0.25">
      <c r="B33" s="42" t="s">
        <v>333</v>
      </c>
      <c r="D33" s="98"/>
      <c r="E33" s="99"/>
    </row>
    <row r="34" spans="2:5" x14ac:dyDescent="0.25">
      <c r="B34" s="42"/>
      <c r="D34" s="98"/>
      <c r="E34" s="99"/>
    </row>
    <row r="35" spans="2:5" x14ac:dyDescent="0.25">
      <c r="E35" s="100"/>
    </row>
    <row r="36" spans="2:5" x14ac:dyDescent="0.25">
      <c r="B36" s="300"/>
      <c r="C36" s="301"/>
      <c r="D36" s="302"/>
    </row>
    <row r="37" spans="2:5" x14ac:dyDescent="0.25">
      <c r="B37" s="498" t="s">
        <v>1229</v>
      </c>
      <c r="C37" s="499"/>
      <c r="D37" s="500"/>
    </row>
    <row r="38" spans="2:5" x14ac:dyDescent="0.25">
      <c r="B38" s="501" t="s">
        <v>37</v>
      </c>
      <c r="C38" s="502"/>
      <c r="D38" s="503"/>
    </row>
    <row r="39" spans="2:5" x14ac:dyDescent="0.25">
      <c r="B39" s="292"/>
      <c r="C39" s="293"/>
      <c r="D39" s="294"/>
    </row>
    <row r="40" spans="2:5" x14ac:dyDescent="0.25">
      <c r="B40" s="498" t="s">
        <v>1228</v>
      </c>
      <c r="C40" s="499"/>
      <c r="D40" s="500"/>
    </row>
    <row r="41" spans="2:5" x14ac:dyDescent="0.25">
      <c r="B41" s="501" t="s">
        <v>38</v>
      </c>
      <c r="C41" s="502"/>
      <c r="D41" s="503"/>
    </row>
    <row r="42" spans="2:5" x14ac:dyDescent="0.25">
      <c r="B42" s="292"/>
      <c r="C42" s="293"/>
      <c r="D42" s="294"/>
    </row>
    <row r="43" spans="2:5" x14ac:dyDescent="0.25">
      <c r="B43" s="498"/>
      <c r="C43" s="499"/>
      <c r="D43" s="500"/>
    </row>
    <row r="44" spans="2:5" x14ac:dyDescent="0.25">
      <c r="B44" s="501" t="s">
        <v>39</v>
      </c>
      <c r="C44" s="502"/>
      <c r="D44" s="503"/>
    </row>
    <row r="45" spans="2:5" x14ac:dyDescent="0.25">
      <c r="B45" s="292"/>
      <c r="C45" s="293"/>
      <c r="D45" s="294"/>
    </row>
    <row r="46" spans="2:5" x14ac:dyDescent="0.25">
      <c r="B46" s="504" t="s">
        <v>1232</v>
      </c>
      <c r="C46" s="519"/>
      <c r="D46" s="520"/>
    </row>
    <row r="47" spans="2:5" x14ac:dyDescent="0.25">
      <c r="B47" s="501" t="s">
        <v>347</v>
      </c>
      <c r="C47" s="502"/>
      <c r="D47" s="503"/>
    </row>
    <row r="48" spans="2:5" x14ac:dyDescent="0.25">
      <c r="B48" s="504"/>
      <c r="C48" s="519"/>
      <c r="D48" s="520"/>
    </row>
  </sheetData>
  <sheetProtection insertRows="0" deleteRows="0" autoFilter="0"/>
  <mergeCells count="22">
    <mergeCell ref="B37:D37"/>
    <mergeCell ref="B38:D38"/>
    <mergeCell ref="B40:D40"/>
    <mergeCell ref="B48:D48"/>
    <mergeCell ref="B47:D47"/>
    <mergeCell ref="B41:D41"/>
    <mergeCell ref="B43:D43"/>
    <mergeCell ref="B44:D44"/>
    <mergeCell ref="B46:D46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98425196850393704" right="0.62992125984251968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Y200"/>
  <sheetViews>
    <sheetView showGridLines="0" view="pageBreakPreview" zoomScale="60" zoomScaleNormal="85" workbookViewId="0">
      <pane ySplit="9" topLeftCell="A162" activePane="bottomLeft" state="frozen"/>
      <selection activeCell="G34" sqref="G34"/>
      <selection pane="bottomLeft" activeCell="C16" sqref="C16:D183"/>
    </sheetView>
  </sheetViews>
  <sheetFormatPr baseColWidth="10" defaultColWidth="11" defaultRowHeight="15" x14ac:dyDescent="0.25"/>
  <cols>
    <col min="1" max="1" width="1.5703125" style="27" customWidth="1"/>
    <col min="2" max="2" width="18.28515625" style="27" customWidth="1"/>
    <col min="3" max="3" width="21.140625" style="27" bestFit="1" customWidth="1"/>
    <col min="4" max="4" width="29.42578125" style="27" bestFit="1" customWidth="1"/>
    <col min="5" max="5" width="46.85546875" style="27" customWidth="1"/>
    <col min="6" max="6" width="13.42578125" style="27" customWidth="1"/>
    <col min="7" max="8" width="9.42578125" style="27" customWidth="1"/>
    <col min="9" max="9" width="10.28515625" style="27" customWidth="1"/>
    <col min="10" max="11" width="9.42578125" style="27" customWidth="1"/>
    <col min="12" max="12" width="10" style="27" customWidth="1"/>
    <col min="13" max="14" width="9.42578125" style="27" customWidth="1"/>
    <col min="15" max="15" width="10" style="27" customWidth="1"/>
    <col min="16" max="17" width="9.42578125" style="27" customWidth="1"/>
    <col min="18" max="18" width="11.5703125" style="27" customWidth="1"/>
    <col min="19" max="20" width="9.42578125" style="27" customWidth="1"/>
    <col min="21" max="21" width="10.42578125" style="27" customWidth="1"/>
    <col min="22" max="22" width="10" style="27" customWidth="1"/>
    <col min="23" max="23" width="8.140625" style="27" customWidth="1"/>
    <col min="24" max="24" width="10.42578125" style="27" customWidth="1"/>
    <col min="25" max="25" width="18.42578125" style="101" customWidth="1"/>
    <col min="26" max="26" width="25.28515625" style="27" customWidth="1"/>
    <col min="27" max="16384" width="11" style="27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50" customFormat="1" ht="18.75" x14ac:dyDescent="0.3">
      <c r="B7" s="331" t="s">
        <v>105</v>
      </c>
      <c r="C7" s="332"/>
      <c r="D7" s="332"/>
      <c r="E7" s="332"/>
      <c r="F7" s="332"/>
      <c r="G7" s="332"/>
      <c r="H7" s="332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526" t="str">
        <f>'Caratula Resumen'!E16</f>
        <v xml:space="preserve"> ZACATECAS </v>
      </c>
      <c r="W7" s="526"/>
      <c r="X7" s="526"/>
      <c r="Y7" s="14"/>
    </row>
    <row r="8" spans="2:25" s="50" customFormat="1" ht="17.100000000000001" customHeight="1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16"/>
      <c r="R8" s="16"/>
      <c r="S8" s="16"/>
      <c r="T8" s="16"/>
      <c r="U8" s="16"/>
      <c r="V8" s="525" t="str">
        <f>+'B)'!P8</f>
        <v>4o. Trimestre 2021</v>
      </c>
      <c r="W8" s="525"/>
      <c r="X8" s="525"/>
      <c r="Y8" s="285"/>
    </row>
    <row r="9" spans="2:25" ht="28.5" customHeight="1" x14ac:dyDescent="0.25">
      <c r="B9" s="102"/>
      <c r="C9" s="103"/>
      <c r="D9" s="103"/>
      <c r="E9" s="103"/>
      <c r="F9" s="103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104"/>
    </row>
    <row r="10" spans="2:25" ht="6.95" customHeight="1" x14ac:dyDescent="0.35">
      <c r="G10" s="105"/>
      <c r="H10" s="105"/>
      <c r="I10" s="105"/>
      <c r="J10" s="105"/>
      <c r="K10" s="105"/>
      <c r="L10" s="105"/>
      <c r="M10" s="105"/>
      <c r="N10" s="106"/>
      <c r="O10" s="106"/>
      <c r="Y10" s="27"/>
    </row>
    <row r="11" spans="2:25" ht="22.5" customHeight="1" x14ac:dyDescent="0.25">
      <c r="B11" s="537" t="s">
        <v>41</v>
      </c>
      <c r="C11" s="540" t="s">
        <v>89</v>
      </c>
      <c r="D11" s="540" t="s">
        <v>43</v>
      </c>
      <c r="E11" s="540" t="s">
        <v>44</v>
      </c>
      <c r="F11" s="537" t="s">
        <v>106</v>
      </c>
      <c r="G11" s="521" t="s">
        <v>107</v>
      </c>
      <c r="H11" s="521"/>
      <c r="I11" s="521"/>
      <c r="J11" s="521"/>
      <c r="K11" s="521"/>
      <c r="L11" s="521"/>
      <c r="M11" s="521"/>
      <c r="N11" s="521"/>
      <c r="O11" s="521"/>
      <c r="P11" s="521"/>
      <c r="Q11" s="521"/>
      <c r="R11" s="521"/>
      <c r="S11" s="521"/>
      <c r="T11" s="521"/>
      <c r="U11" s="521"/>
      <c r="V11" s="522" t="s">
        <v>108</v>
      </c>
      <c r="W11" s="522" t="s">
        <v>109</v>
      </c>
      <c r="X11" s="522" t="s">
        <v>110</v>
      </c>
      <c r="Y11" s="522" t="s">
        <v>111</v>
      </c>
    </row>
    <row r="12" spans="2:25" s="101" customFormat="1" ht="22.5" customHeight="1" x14ac:dyDescent="0.25">
      <c r="B12" s="538"/>
      <c r="C12" s="540"/>
      <c r="D12" s="540"/>
      <c r="E12" s="540"/>
      <c r="F12" s="538"/>
      <c r="G12" s="522" t="s">
        <v>112</v>
      </c>
      <c r="H12" s="522"/>
      <c r="I12" s="522"/>
      <c r="J12" s="522" t="s">
        <v>113</v>
      </c>
      <c r="K12" s="522"/>
      <c r="L12" s="522"/>
      <c r="M12" s="522" t="s">
        <v>114</v>
      </c>
      <c r="N12" s="522"/>
      <c r="O12" s="522"/>
      <c r="P12" s="522" t="s">
        <v>115</v>
      </c>
      <c r="Q12" s="522"/>
      <c r="R12" s="522"/>
      <c r="S12" s="522" t="s">
        <v>116</v>
      </c>
      <c r="T12" s="522"/>
      <c r="U12" s="522"/>
      <c r="V12" s="522"/>
      <c r="W12" s="522"/>
      <c r="X12" s="522"/>
      <c r="Y12" s="522"/>
    </row>
    <row r="13" spans="2:25" s="101" customFormat="1" ht="29.25" customHeight="1" x14ac:dyDescent="0.25">
      <c r="B13" s="539"/>
      <c r="C13" s="540"/>
      <c r="D13" s="540"/>
      <c r="E13" s="540"/>
      <c r="F13" s="539"/>
      <c r="G13" s="269" t="s">
        <v>117</v>
      </c>
      <c r="H13" s="269" t="s">
        <v>118</v>
      </c>
      <c r="I13" s="269" t="s">
        <v>119</v>
      </c>
      <c r="J13" s="269" t="s">
        <v>117</v>
      </c>
      <c r="K13" s="269" t="s">
        <v>118</v>
      </c>
      <c r="L13" s="269" t="s">
        <v>119</v>
      </c>
      <c r="M13" s="269" t="s">
        <v>117</v>
      </c>
      <c r="N13" s="269" t="s">
        <v>118</v>
      </c>
      <c r="O13" s="269" t="s">
        <v>119</v>
      </c>
      <c r="P13" s="269" t="s">
        <v>117</v>
      </c>
      <c r="Q13" s="269" t="s">
        <v>118</v>
      </c>
      <c r="R13" s="269" t="s">
        <v>119</v>
      </c>
      <c r="S13" s="269" t="s">
        <v>117</v>
      </c>
      <c r="T13" s="269" t="s">
        <v>118</v>
      </c>
      <c r="U13" s="269" t="s">
        <v>119</v>
      </c>
      <c r="V13" s="522"/>
      <c r="W13" s="522"/>
      <c r="X13" s="522"/>
      <c r="Y13" s="522"/>
    </row>
    <row r="14" spans="2:25" s="101" customFormat="1" ht="4.5" customHeight="1" x14ac:dyDescent="0.25"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27"/>
      <c r="W14" s="27"/>
      <c r="X14" s="27"/>
    </row>
    <row r="15" spans="2:25" s="112" customFormat="1" ht="76.5" hidden="1" customHeight="1" x14ac:dyDescent="0.2">
      <c r="B15" s="109" t="s">
        <v>41</v>
      </c>
      <c r="C15" s="110" t="s">
        <v>89</v>
      </c>
      <c r="D15" s="110" t="s">
        <v>43</v>
      </c>
      <c r="E15" s="110" t="s">
        <v>44</v>
      </c>
      <c r="F15" s="109" t="s">
        <v>106</v>
      </c>
      <c r="G15" s="269" t="s">
        <v>117</v>
      </c>
      <c r="H15" s="269" t="s">
        <v>118</v>
      </c>
      <c r="I15" s="269" t="s">
        <v>119</v>
      </c>
      <c r="J15" s="269" t="s">
        <v>120</v>
      </c>
      <c r="K15" s="269" t="s">
        <v>121</v>
      </c>
      <c r="L15" s="269" t="s">
        <v>122</v>
      </c>
      <c r="M15" s="269" t="s">
        <v>123</v>
      </c>
      <c r="N15" s="269" t="s">
        <v>124</v>
      </c>
      <c r="O15" s="269" t="s">
        <v>125</v>
      </c>
      <c r="P15" s="269" t="s">
        <v>126</v>
      </c>
      <c r="Q15" s="269" t="s">
        <v>127</v>
      </c>
      <c r="R15" s="269" t="s">
        <v>128</v>
      </c>
      <c r="S15" s="269" t="s">
        <v>129</v>
      </c>
      <c r="T15" s="269" t="s">
        <v>130</v>
      </c>
      <c r="U15" s="269" t="s">
        <v>131</v>
      </c>
      <c r="V15" s="63" t="s">
        <v>108</v>
      </c>
      <c r="W15" s="63" t="s">
        <v>109</v>
      </c>
      <c r="X15" s="63" t="s">
        <v>110</v>
      </c>
      <c r="Y15" s="111" t="s">
        <v>132</v>
      </c>
    </row>
    <row r="16" spans="2:25" s="400" customFormat="1" x14ac:dyDescent="0.25">
      <c r="B16" s="329" t="s">
        <v>351</v>
      </c>
      <c r="C16" s="490" t="s">
        <v>397</v>
      </c>
      <c r="D16" s="490" t="s">
        <v>398</v>
      </c>
      <c r="E16" s="329" t="s">
        <v>399</v>
      </c>
      <c r="F16" s="329" t="s">
        <v>365</v>
      </c>
      <c r="G16" s="469" t="s">
        <v>400</v>
      </c>
      <c r="H16" s="329" t="s">
        <v>400</v>
      </c>
      <c r="I16" s="329" t="s">
        <v>400</v>
      </c>
      <c r="J16" s="329" t="s">
        <v>401</v>
      </c>
      <c r="K16" s="329" t="s">
        <v>400</v>
      </c>
      <c r="L16" s="329" t="s">
        <v>400</v>
      </c>
      <c r="M16" s="329" t="s">
        <v>400</v>
      </c>
      <c r="N16" s="329" t="s">
        <v>361</v>
      </c>
      <c r="O16" s="329" t="s">
        <v>400</v>
      </c>
      <c r="P16" s="329" t="s">
        <v>400</v>
      </c>
      <c r="Q16" s="329" t="s">
        <v>400</v>
      </c>
      <c r="R16" s="329" t="s">
        <v>400</v>
      </c>
      <c r="S16" s="329" t="s">
        <v>400</v>
      </c>
      <c r="T16" s="329" t="s">
        <v>400</v>
      </c>
      <c r="U16" s="329" t="s">
        <v>400</v>
      </c>
      <c r="V16" s="329" t="s">
        <v>401</v>
      </c>
      <c r="W16" s="329" t="s">
        <v>361</v>
      </c>
      <c r="X16" s="329" t="s">
        <v>400</v>
      </c>
      <c r="Y16" s="470">
        <v>63773.520000000004</v>
      </c>
    </row>
    <row r="17" spans="2:25" s="400" customFormat="1" x14ac:dyDescent="0.25">
      <c r="B17" s="329" t="s">
        <v>351</v>
      </c>
      <c r="C17" s="490" t="s">
        <v>402</v>
      </c>
      <c r="D17" s="490" t="s">
        <v>403</v>
      </c>
      <c r="E17" s="329" t="s">
        <v>404</v>
      </c>
      <c r="F17" s="329" t="s">
        <v>365</v>
      </c>
      <c r="G17" s="469" t="s">
        <v>400</v>
      </c>
      <c r="H17" s="329" t="s">
        <v>400</v>
      </c>
      <c r="I17" s="329" t="s">
        <v>400</v>
      </c>
      <c r="J17" s="329" t="s">
        <v>401</v>
      </c>
      <c r="K17" s="329" t="s">
        <v>400</v>
      </c>
      <c r="L17" s="329" t="s">
        <v>400</v>
      </c>
      <c r="M17" s="329" t="s">
        <v>400</v>
      </c>
      <c r="N17" s="329" t="s">
        <v>361</v>
      </c>
      <c r="O17" s="329" t="s">
        <v>400</v>
      </c>
      <c r="P17" s="329" t="s">
        <v>400</v>
      </c>
      <c r="Q17" s="329" t="s">
        <v>400</v>
      </c>
      <c r="R17" s="329" t="s">
        <v>400</v>
      </c>
      <c r="S17" s="329" t="s">
        <v>400</v>
      </c>
      <c r="T17" s="329" t="s">
        <v>400</v>
      </c>
      <c r="U17" s="329" t="s">
        <v>400</v>
      </c>
      <c r="V17" s="329" t="s">
        <v>401</v>
      </c>
      <c r="W17" s="329" t="s">
        <v>361</v>
      </c>
      <c r="X17" s="329" t="s">
        <v>400</v>
      </c>
      <c r="Y17" s="470">
        <v>65696.160000000003</v>
      </c>
    </row>
    <row r="18" spans="2:25" s="400" customFormat="1" x14ac:dyDescent="0.25">
      <c r="B18" s="329" t="s">
        <v>351</v>
      </c>
      <c r="C18" s="490" t="s">
        <v>405</v>
      </c>
      <c r="D18" s="490" t="s">
        <v>406</v>
      </c>
      <c r="E18" s="329" t="s">
        <v>407</v>
      </c>
      <c r="F18" s="329" t="s">
        <v>365</v>
      </c>
      <c r="G18" s="469" t="s">
        <v>400</v>
      </c>
      <c r="H18" s="329" t="s">
        <v>400</v>
      </c>
      <c r="I18" s="329" t="s">
        <v>400</v>
      </c>
      <c r="J18" s="329" t="s">
        <v>401</v>
      </c>
      <c r="K18" s="329" t="s">
        <v>400</v>
      </c>
      <c r="L18" s="329" t="s">
        <v>400</v>
      </c>
      <c r="M18" s="329" t="s">
        <v>400</v>
      </c>
      <c r="N18" s="329" t="s">
        <v>361</v>
      </c>
      <c r="O18" s="329" t="s">
        <v>400</v>
      </c>
      <c r="P18" s="329" t="s">
        <v>400</v>
      </c>
      <c r="Q18" s="329" t="s">
        <v>400</v>
      </c>
      <c r="R18" s="329" t="s">
        <v>400</v>
      </c>
      <c r="S18" s="329" t="s">
        <v>400</v>
      </c>
      <c r="T18" s="329" t="s">
        <v>400</v>
      </c>
      <c r="U18" s="329" t="s">
        <v>400</v>
      </c>
      <c r="V18" s="329" t="s">
        <v>401</v>
      </c>
      <c r="W18" s="329" t="s">
        <v>361</v>
      </c>
      <c r="X18" s="329" t="s">
        <v>400</v>
      </c>
      <c r="Y18" s="470">
        <v>61506.86</v>
      </c>
    </row>
    <row r="19" spans="2:25" s="400" customFormat="1" x14ac:dyDescent="0.25">
      <c r="B19" s="329" t="s">
        <v>351</v>
      </c>
      <c r="C19" s="490" t="s">
        <v>408</v>
      </c>
      <c r="D19" s="490" t="s">
        <v>409</v>
      </c>
      <c r="E19" s="329" t="s">
        <v>410</v>
      </c>
      <c r="F19" s="329" t="s">
        <v>365</v>
      </c>
      <c r="G19" s="469" t="s">
        <v>400</v>
      </c>
      <c r="H19" s="329" t="s">
        <v>400</v>
      </c>
      <c r="I19" s="329" t="s">
        <v>400</v>
      </c>
      <c r="J19" s="329" t="s">
        <v>401</v>
      </c>
      <c r="K19" s="329" t="s">
        <v>400</v>
      </c>
      <c r="L19" s="329" t="s">
        <v>400</v>
      </c>
      <c r="M19" s="329" t="s">
        <v>400</v>
      </c>
      <c r="N19" s="329" t="s">
        <v>361</v>
      </c>
      <c r="O19" s="329" t="s">
        <v>400</v>
      </c>
      <c r="P19" s="329" t="s">
        <v>400</v>
      </c>
      <c r="Q19" s="329" t="s">
        <v>400</v>
      </c>
      <c r="R19" s="329" t="s">
        <v>400</v>
      </c>
      <c r="S19" s="329" t="s">
        <v>400</v>
      </c>
      <c r="T19" s="329" t="s">
        <v>400</v>
      </c>
      <c r="U19" s="329" t="s">
        <v>400</v>
      </c>
      <c r="V19" s="329" t="s">
        <v>401</v>
      </c>
      <c r="W19" s="329" t="s">
        <v>361</v>
      </c>
      <c r="X19" s="329" t="s">
        <v>400</v>
      </c>
      <c r="Y19" s="470">
        <v>79707.7</v>
      </c>
    </row>
    <row r="20" spans="2:25" s="400" customFormat="1" x14ac:dyDescent="0.25">
      <c r="B20" s="329" t="s">
        <v>351</v>
      </c>
      <c r="C20" s="490" t="s">
        <v>411</v>
      </c>
      <c r="D20" s="490" t="s">
        <v>412</v>
      </c>
      <c r="E20" s="329" t="s">
        <v>413</v>
      </c>
      <c r="F20" s="329" t="s">
        <v>365</v>
      </c>
      <c r="G20" s="469" t="s">
        <v>400</v>
      </c>
      <c r="H20" s="329" t="s">
        <v>400</v>
      </c>
      <c r="I20" s="329" t="s">
        <v>400</v>
      </c>
      <c r="J20" s="329" t="s">
        <v>401</v>
      </c>
      <c r="K20" s="329" t="s">
        <v>400</v>
      </c>
      <c r="L20" s="329" t="s">
        <v>400</v>
      </c>
      <c r="M20" s="329" t="s">
        <v>400</v>
      </c>
      <c r="N20" s="329" t="s">
        <v>361</v>
      </c>
      <c r="O20" s="329" t="s">
        <v>400</v>
      </c>
      <c r="P20" s="329" t="s">
        <v>400</v>
      </c>
      <c r="Q20" s="329" t="s">
        <v>400</v>
      </c>
      <c r="R20" s="329" t="s">
        <v>400</v>
      </c>
      <c r="S20" s="329" t="s">
        <v>400</v>
      </c>
      <c r="T20" s="329" t="s">
        <v>400</v>
      </c>
      <c r="U20" s="329" t="s">
        <v>400</v>
      </c>
      <c r="V20" s="329" t="s">
        <v>401</v>
      </c>
      <c r="W20" s="329" t="s">
        <v>361</v>
      </c>
      <c r="X20" s="329" t="s">
        <v>400</v>
      </c>
      <c r="Y20" s="470">
        <v>145714.56</v>
      </c>
    </row>
    <row r="21" spans="2:25" s="400" customFormat="1" x14ac:dyDescent="0.25">
      <c r="B21" s="329" t="s">
        <v>351</v>
      </c>
      <c r="C21" s="490" t="s">
        <v>414</v>
      </c>
      <c r="D21" s="490" t="s">
        <v>415</v>
      </c>
      <c r="E21" s="329" t="s">
        <v>416</v>
      </c>
      <c r="F21" s="329" t="s">
        <v>365</v>
      </c>
      <c r="G21" s="469" t="s">
        <v>400</v>
      </c>
      <c r="H21" s="329" t="s">
        <v>400</v>
      </c>
      <c r="I21" s="329" t="s">
        <v>400</v>
      </c>
      <c r="J21" s="329" t="s">
        <v>401</v>
      </c>
      <c r="K21" s="329" t="s">
        <v>400</v>
      </c>
      <c r="L21" s="329" t="s">
        <v>400</v>
      </c>
      <c r="M21" s="329" t="s">
        <v>400</v>
      </c>
      <c r="N21" s="329" t="s">
        <v>361</v>
      </c>
      <c r="O21" s="329" t="s">
        <v>400</v>
      </c>
      <c r="P21" s="329" t="s">
        <v>400</v>
      </c>
      <c r="Q21" s="329" t="s">
        <v>400</v>
      </c>
      <c r="R21" s="329" t="s">
        <v>400</v>
      </c>
      <c r="S21" s="329" t="s">
        <v>400</v>
      </c>
      <c r="T21" s="329" t="s">
        <v>400</v>
      </c>
      <c r="U21" s="329" t="s">
        <v>400</v>
      </c>
      <c r="V21" s="329" t="s">
        <v>401</v>
      </c>
      <c r="W21" s="329" t="s">
        <v>361</v>
      </c>
      <c r="X21" s="329" t="s">
        <v>400</v>
      </c>
      <c r="Y21" s="470">
        <v>161367.37</v>
      </c>
    </row>
    <row r="22" spans="2:25" s="400" customFormat="1" x14ac:dyDescent="0.25">
      <c r="B22" s="329" t="s">
        <v>351</v>
      </c>
      <c r="C22" s="490" t="s">
        <v>417</v>
      </c>
      <c r="D22" s="490" t="s">
        <v>418</v>
      </c>
      <c r="E22" s="329" t="s">
        <v>419</v>
      </c>
      <c r="F22" s="329" t="s">
        <v>365</v>
      </c>
      <c r="G22" s="469" t="s">
        <v>400</v>
      </c>
      <c r="H22" s="329" t="s">
        <v>400</v>
      </c>
      <c r="I22" s="329" t="s">
        <v>400</v>
      </c>
      <c r="J22" s="329" t="s">
        <v>401</v>
      </c>
      <c r="K22" s="329" t="s">
        <v>400</v>
      </c>
      <c r="L22" s="329" t="s">
        <v>400</v>
      </c>
      <c r="M22" s="329" t="s">
        <v>400</v>
      </c>
      <c r="N22" s="329" t="s">
        <v>361</v>
      </c>
      <c r="O22" s="329" t="s">
        <v>400</v>
      </c>
      <c r="P22" s="329" t="s">
        <v>400</v>
      </c>
      <c r="Q22" s="329" t="s">
        <v>400</v>
      </c>
      <c r="R22" s="329" t="s">
        <v>400</v>
      </c>
      <c r="S22" s="329" t="s">
        <v>400</v>
      </c>
      <c r="T22" s="329" t="s">
        <v>400</v>
      </c>
      <c r="U22" s="329" t="s">
        <v>400</v>
      </c>
      <c r="V22" s="329" t="s">
        <v>401</v>
      </c>
      <c r="W22" s="329" t="s">
        <v>361</v>
      </c>
      <c r="X22" s="329" t="s">
        <v>400</v>
      </c>
      <c r="Y22" s="470">
        <v>75846.720000000001</v>
      </c>
    </row>
    <row r="23" spans="2:25" s="400" customFormat="1" x14ac:dyDescent="0.25">
      <c r="B23" s="329" t="s">
        <v>351</v>
      </c>
      <c r="C23" s="490" t="s">
        <v>420</v>
      </c>
      <c r="D23" s="490" t="s">
        <v>421</v>
      </c>
      <c r="E23" s="329" t="s">
        <v>422</v>
      </c>
      <c r="F23" s="329" t="s">
        <v>365</v>
      </c>
      <c r="G23" s="469" t="s">
        <v>400</v>
      </c>
      <c r="H23" s="329" t="s">
        <v>400</v>
      </c>
      <c r="I23" s="329" t="s">
        <v>400</v>
      </c>
      <c r="J23" s="329" t="s">
        <v>401</v>
      </c>
      <c r="K23" s="329" t="s">
        <v>400</v>
      </c>
      <c r="L23" s="329" t="s">
        <v>400</v>
      </c>
      <c r="M23" s="329" t="s">
        <v>400</v>
      </c>
      <c r="N23" s="329" t="s">
        <v>361</v>
      </c>
      <c r="O23" s="329" t="s">
        <v>400</v>
      </c>
      <c r="P23" s="329" t="s">
        <v>400</v>
      </c>
      <c r="Q23" s="329" t="s">
        <v>400</v>
      </c>
      <c r="R23" s="329" t="s">
        <v>400</v>
      </c>
      <c r="S23" s="329" t="s">
        <v>400</v>
      </c>
      <c r="T23" s="329" t="s">
        <v>400</v>
      </c>
      <c r="U23" s="329" t="s">
        <v>400</v>
      </c>
      <c r="V23" s="329" t="s">
        <v>401</v>
      </c>
      <c r="W23" s="329" t="s">
        <v>361</v>
      </c>
      <c r="X23" s="329" t="s">
        <v>400</v>
      </c>
      <c r="Y23" s="470">
        <v>173600.34</v>
      </c>
    </row>
    <row r="24" spans="2:25" s="400" customFormat="1" x14ac:dyDescent="0.25">
      <c r="B24" s="329" t="s">
        <v>351</v>
      </c>
      <c r="C24" s="490" t="s">
        <v>423</v>
      </c>
      <c r="D24" s="490" t="s">
        <v>424</v>
      </c>
      <c r="E24" s="329" t="s">
        <v>425</v>
      </c>
      <c r="F24" s="329" t="s">
        <v>365</v>
      </c>
      <c r="G24" s="469" t="s">
        <v>400</v>
      </c>
      <c r="H24" s="329" t="s">
        <v>400</v>
      </c>
      <c r="I24" s="329" t="s">
        <v>400</v>
      </c>
      <c r="J24" s="329" t="s">
        <v>401</v>
      </c>
      <c r="K24" s="329" t="s">
        <v>400</v>
      </c>
      <c r="L24" s="329" t="s">
        <v>400</v>
      </c>
      <c r="M24" s="329" t="s">
        <v>400</v>
      </c>
      <c r="N24" s="329" t="s">
        <v>361</v>
      </c>
      <c r="O24" s="329" t="s">
        <v>400</v>
      </c>
      <c r="P24" s="329" t="s">
        <v>400</v>
      </c>
      <c r="Q24" s="329" t="s">
        <v>400</v>
      </c>
      <c r="R24" s="329" t="s">
        <v>400</v>
      </c>
      <c r="S24" s="329" t="s">
        <v>400</v>
      </c>
      <c r="T24" s="329" t="s">
        <v>400</v>
      </c>
      <c r="U24" s="329" t="s">
        <v>400</v>
      </c>
      <c r="V24" s="329" t="s">
        <v>401</v>
      </c>
      <c r="W24" s="329" t="s">
        <v>361</v>
      </c>
      <c r="X24" s="329" t="s">
        <v>400</v>
      </c>
      <c r="Y24" s="470">
        <v>85870.41</v>
      </c>
    </row>
    <row r="25" spans="2:25" s="400" customFormat="1" x14ac:dyDescent="0.25">
      <c r="B25" s="329" t="s">
        <v>351</v>
      </c>
      <c r="C25" s="490" t="s">
        <v>426</v>
      </c>
      <c r="D25" s="490" t="s">
        <v>427</v>
      </c>
      <c r="E25" s="329" t="s">
        <v>428</v>
      </c>
      <c r="F25" s="329" t="s">
        <v>365</v>
      </c>
      <c r="G25" s="469" t="s">
        <v>400</v>
      </c>
      <c r="H25" s="329" t="s">
        <v>400</v>
      </c>
      <c r="I25" s="329" t="s">
        <v>400</v>
      </c>
      <c r="J25" s="329" t="s">
        <v>401</v>
      </c>
      <c r="K25" s="329" t="s">
        <v>400</v>
      </c>
      <c r="L25" s="329" t="s">
        <v>400</v>
      </c>
      <c r="M25" s="329" t="s">
        <v>400</v>
      </c>
      <c r="N25" s="329" t="s">
        <v>361</v>
      </c>
      <c r="O25" s="329" t="s">
        <v>400</v>
      </c>
      <c r="P25" s="329" t="s">
        <v>400</v>
      </c>
      <c r="Q25" s="329" t="s">
        <v>400</v>
      </c>
      <c r="R25" s="329" t="s">
        <v>400</v>
      </c>
      <c r="S25" s="329" t="s">
        <v>400</v>
      </c>
      <c r="T25" s="329" t="s">
        <v>400</v>
      </c>
      <c r="U25" s="329" t="s">
        <v>400</v>
      </c>
      <c r="V25" s="329" t="s">
        <v>401</v>
      </c>
      <c r="W25" s="329" t="s">
        <v>361</v>
      </c>
      <c r="X25" s="329" t="s">
        <v>400</v>
      </c>
      <c r="Y25" s="470">
        <v>134623.4</v>
      </c>
    </row>
    <row r="26" spans="2:25" s="400" customFormat="1" x14ac:dyDescent="0.25">
      <c r="B26" s="329" t="s">
        <v>351</v>
      </c>
      <c r="C26" s="490" t="s">
        <v>429</v>
      </c>
      <c r="D26" s="490" t="s">
        <v>430</v>
      </c>
      <c r="E26" s="329" t="s">
        <v>431</v>
      </c>
      <c r="F26" s="329" t="s">
        <v>365</v>
      </c>
      <c r="G26" s="469" t="s">
        <v>400</v>
      </c>
      <c r="H26" s="329" t="s">
        <v>400</v>
      </c>
      <c r="I26" s="329" t="s">
        <v>400</v>
      </c>
      <c r="J26" s="329" t="s">
        <v>401</v>
      </c>
      <c r="K26" s="329" t="s">
        <v>400</v>
      </c>
      <c r="L26" s="329" t="s">
        <v>400</v>
      </c>
      <c r="M26" s="329" t="s">
        <v>400</v>
      </c>
      <c r="N26" s="329" t="s">
        <v>361</v>
      </c>
      <c r="O26" s="329" t="s">
        <v>400</v>
      </c>
      <c r="P26" s="329" t="s">
        <v>400</v>
      </c>
      <c r="Q26" s="329" t="s">
        <v>400</v>
      </c>
      <c r="R26" s="329" t="s">
        <v>400</v>
      </c>
      <c r="S26" s="329" t="s">
        <v>400</v>
      </c>
      <c r="T26" s="329" t="s">
        <v>400</v>
      </c>
      <c r="U26" s="329" t="s">
        <v>400</v>
      </c>
      <c r="V26" s="329" t="s">
        <v>401</v>
      </c>
      <c r="W26" s="329" t="s">
        <v>361</v>
      </c>
      <c r="X26" s="329" t="s">
        <v>400</v>
      </c>
      <c r="Y26" s="470">
        <v>70672.320000000007</v>
      </c>
    </row>
    <row r="27" spans="2:25" s="400" customFormat="1" x14ac:dyDescent="0.25">
      <c r="B27" s="329" t="s">
        <v>351</v>
      </c>
      <c r="C27" s="490" t="s">
        <v>432</v>
      </c>
      <c r="D27" s="490" t="s">
        <v>433</v>
      </c>
      <c r="E27" s="329" t="s">
        <v>434</v>
      </c>
      <c r="F27" s="329" t="s">
        <v>365</v>
      </c>
      <c r="G27" s="469" t="s">
        <v>400</v>
      </c>
      <c r="H27" s="329" t="s">
        <v>400</v>
      </c>
      <c r="I27" s="329" t="s">
        <v>400</v>
      </c>
      <c r="J27" s="329" t="s">
        <v>401</v>
      </c>
      <c r="K27" s="329" t="s">
        <v>400</v>
      </c>
      <c r="L27" s="329" t="s">
        <v>400</v>
      </c>
      <c r="M27" s="329" t="s">
        <v>400</v>
      </c>
      <c r="N27" s="329" t="s">
        <v>361</v>
      </c>
      <c r="O27" s="329" t="s">
        <v>400</v>
      </c>
      <c r="P27" s="329" t="s">
        <v>400</v>
      </c>
      <c r="Q27" s="329" t="s">
        <v>400</v>
      </c>
      <c r="R27" s="329" t="s">
        <v>400</v>
      </c>
      <c r="S27" s="329" t="s">
        <v>400</v>
      </c>
      <c r="T27" s="329" t="s">
        <v>400</v>
      </c>
      <c r="U27" s="329" t="s">
        <v>400</v>
      </c>
      <c r="V27" s="329" t="s">
        <v>401</v>
      </c>
      <c r="W27" s="329" t="s">
        <v>361</v>
      </c>
      <c r="X27" s="329" t="s">
        <v>400</v>
      </c>
      <c r="Y27" s="470">
        <v>75385.69</v>
      </c>
    </row>
    <row r="28" spans="2:25" s="400" customFormat="1" x14ac:dyDescent="0.25">
      <c r="B28" s="329" t="s">
        <v>351</v>
      </c>
      <c r="C28" s="490" t="s">
        <v>435</v>
      </c>
      <c r="D28" s="490" t="s">
        <v>436</v>
      </c>
      <c r="E28" s="329" t="s">
        <v>437</v>
      </c>
      <c r="F28" s="329" t="s">
        <v>365</v>
      </c>
      <c r="G28" s="469" t="s">
        <v>400</v>
      </c>
      <c r="H28" s="329" t="s">
        <v>400</v>
      </c>
      <c r="I28" s="329" t="s">
        <v>400</v>
      </c>
      <c r="J28" s="329" t="s">
        <v>401</v>
      </c>
      <c r="K28" s="329" t="s">
        <v>400</v>
      </c>
      <c r="L28" s="329" t="s">
        <v>400</v>
      </c>
      <c r="M28" s="329" t="s">
        <v>400</v>
      </c>
      <c r="N28" s="329" t="s">
        <v>361</v>
      </c>
      <c r="O28" s="329" t="s">
        <v>400</v>
      </c>
      <c r="P28" s="329" t="s">
        <v>400</v>
      </c>
      <c r="Q28" s="329" t="s">
        <v>400</v>
      </c>
      <c r="R28" s="329" t="s">
        <v>400</v>
      </c>
      <c r="S28" s="329" t="s">
        <v>400</v>
      </c>
      <c r="T28" s="329" t="s">
        <v>400</v>
      </c>
      <c r="U28" s="329" t="s">
        <v>400</v>
      </c>
      <c r="V28" s="329" t="s">
        <v>401</v>
      </c>
      <c r="W28" s="329" t="s">
        <v>361</v>
      </c>
      <c r="X28" s="329" t="s">
        <v>400</v>
      </c>
      <c r="Y28" s="470">
        <v>194538.44</v>
      </c>
    </row>
    <row r="29" spans="2:25" s="400" customFormat="1" x14ac:dyDescent="0.25">
      <c r="B29" s="329" t="s">
        <v>351</v>
      </c>
      <c r="C29" s="490" t="s">
        <v>438</v>
      </c>
      <c r="D29" s="490" t="s">
        <v>439</v>
      </c>
      <c r="E29" s="329" t="s">
        <v>440</v>
      </c>
      <c r="F29" s="329" t="s">
        <v>365</v>
      </c>
      <c r="G29" s="469" t="s">
        <v>400</v>
      </c>
      <c r="H29" s="329" t="s">
        <v>400</v>
      </c>
      <c r="I29" s="329" t="s">
        <v>400</v>
      </c>
      <c r="J29" s="329" t="s">
        <v>401</v>
      </c>
      <c r="K29" s="329" t="s">
        <v>400</v>
      </c>
      <c r="L29" s="329" t="s">
        <v>400</v>
      </c>
      <c r="M29" s="329" t="s">
        <v>400</v>
      </c>
      <c r="N29" s="329" t="s">
        <v>361</v>
      </c>
      <c r="O29" s="329" t="s">
        <v>400</v>
      </c>
      <c r="P29" s="329" t="s">
        <v>400</v>
      </c>
      <c r="Q29" s="329" t="s">
        <v>400</v>
      </c>
      <c r="R29" s="329" t="s">
        <v>400</v>
      </c>
      <c r="S29" s="329" t="s">
        <v>400</v>
      </c>
      <c r="T29" s="329" t="s">
        <v>400</v>
      </c>
      <c r="U29" s="329" t="s">
        <v>400</v>
      </c>
      <c r="V29" s="329" t="s">
        <v>401</v>
      </c>
      <c r="W29" s="329" t="s">
        <v>361</v>
      </c>
      <c r="X29" s="329" t="s">
        <v>400</v>
      </c>
      <c r="Y29" s="470">
        <v>73345.94</v>
      </c>
    </row>
    <row r="30" spans="2:25" s="400" customFormat="1" x14ac:dyDescent="0.25">
      <c r="B30" s="329" t="s">
        <v>351</v>
      </c>
      <c r="C30" s="490" t="s">
        <v>441</v>
      </c>
      <c r="D30" s="490" t="s">
        <v>442</v>
      </c>
      <c r="E30" s="329" t="s">
        <v>443</v>
      </c>
      <c r="F30" s="329" t="s">
        <v>365</v>
      </c>
      <c r="G30" s="469" t="s">
        <v>400</v>
      </c>
      <c r="H30" s="329" t="s">
        <v>400</v>
      </c>
      <c r="I30" s="329" t="s">
        <v>400</v>
      </c>
      <c r="J30" s="329" t="s">
        <v>401</v>
      </c>
      <c r="K30" s="329" t="s">
        <v>400</v>
      </c>
      <c r="L30" s="329" t="s">
        <v>400</v>
      </c>
      <c r="M30" s="329" t="s">
        <v>400</v>
      </c>
      <c r="N30" s="329" t="s">
        <v>361</v>
      </c>
      <c r="O30" s="329" t="s">
        <v>400</v>
      </c>
      <c r="P30" s="329" t="s">
        <v>400</v>
      </c>
      <c r="Q30" s="329" t="s">
        <v>400</v>
      </c>
      <c r="R30" s="329" t="s">
        <v>400</v>
      </c>
      <c r="S30" s="329" t="s">
        <v>400</v>
      </c>
      <c r="T30" s="329" t="s">
        <v>400</v>
      </c>
      <c r="U30" s="329" t="s">
        <v>400</v>
      </c>
      <c r="V30" s="329" t="s">
        <v>401</v>
      </c>
      <c r="W30" s="329" t="s">
        <v>361</v>
      </c>
      <c r="X30" s="329" t="s">
        <v>400</v>
      </c>
      <c r="Y30" s="470">
        <v>210710.25</v>
      </c>
    </row>
    <row r="31" spans="2:25" s="400" customFormat="1" x14ac:dyDescent="0.25">
      <c r="B31" s="329" t="s">
        <v>351</v>
      </c>
      <c r="C31" s="490" t="s">
        <v>444</v>
      </c>
      <c r="D31" s="490" t="s">
        <v>445</v>
      </c>
      <c r="E31" s="329" t="s">
        <v>446</v>
      </c>
      <c r="F31" s="329" t="s">
        <v>365</v>
      </c>
      <c r="G31" s="469" t="s">
        <v>400</v>
      </c>
      <c r="H31" s="329" t="s">
        <v>400</v>
      </c>
      <c r="I31" s="329" t="s">
        <v>400</v>
      </c>
      <c r="J31" s="329" t="s">
        <v>401</v>
      </c>
      <c r="K31" s="329" t="s">
        <v>400</v>
      </c>
      <c r="L31" s="329" t="s">
        <v>400</v>
      </c>
      <c r="M31" s="329" t="s">
        <v>400</v>
      </c>
      <c r="N31" s="329" t="s">
        <v>361</v>
      </c>
      <c r="O31" s="329" t="s">
        <v>400</v>
      </c>
      <c r="P31" s="329" t="s">
        <v>400</v>
      </c>
      <c r="Q31" s="329" t="s">
        <v>400</v>
      </c>
      <c r="R31" s="329" t="s">
        <v>400</v>
      </c>
      <c r="S31" s="329" t="s">
        <v>400</v>
      </c>
      <c r="T31" s="329" t="s">
        <v>400</v>
      </c>
      <c r="U31" s="329" t="s">
        <v>400</v>
      </c>
      <c r="V31" s="329" t="s">
        <v>401</v>
      </c>
      <c r="W31" s="329" t="s">
        <v>361</v>
      </c>
      <c r="X31" s="329" t="s">
        <v>400</v>
      </c>
      <c r="Y31" s="470">
        <v>208134.77000000002</v>
      </c>
    </row>
    <row r="32" spans="2:25" s="400" customFormat="1" x14ac:dyDescent="0.25">
      <c r="B32" s="329" t="s">
        <v>351</v>
      </c>
      <c r="C32" s="490" t="s">
        <v>447</v>
      </c>
      <c r="D32" s="490" t="s">
        <v>448</v>
      </c>
      <c r="E32" s="329" t="s">
        <v>449</v>
      </c>
      <c r="F32" s="329" t="s">
        <v>395</v>
      </c>
      <c r="G32" s="469" t="s">
        <v>400</v>
      </c>
      <c r="H32" s="329" t="s">
        <v>400</v>
      </c>
      <c r="I32" s="329" t="s">
        <v>400</v>
      </c>
      <c r="J32" s="329" t="s">
        <v>401</v>
      </c>
      <c r="K32" s="329" t="s">
        <v>400</v>
      </c>
      <c r="L32" s="329" t="s">
        <v>400</v>
      </c>
      <c r="M32" s="329" t="s">
        <v>400</v>
      </c>
      <c r="N32" s="329" t="s">
        <v>361</v>
      </c>
      <c r="O32" s="329" t="s">
        <v>400</v>
      </c>
      <c r="P32" s="329" t="s">
        <v>400</v>
      </c>
      <c r="Q32" s="329" t="s">
        <v>400</v>
      </c>
      <c r="R32" s="329" t="s">
        <v>400</v>
      </c>
      <c r="S32" s="329" t="s">
        <v>400</v>
      </c>
      <c r="T32" s="329" t="s">
        <v>400</v>
      </c>
      <c r="U32" s="329" t="s">
        <v>400</v>
      </c>
      <c r="V32" s="329" t="s">
        <v>401</v>
      </c>
      <c r="W32" s="329" t="s">
        <v>361</v>
      </c>
      <c r="X32" s="329" t="s">
        <v>400</v>
      </c>
      <c r="Y32" s="470">
        <v>194378.92</v>
      </c>
    </row>
    <row r="33" spans="2:25" s="400" customFormat="1" x14ac:dyDescent="0.25">
      <c r="B33" s="329" t="s">
        <v>351</v>
      </c>
      <c r="C33" s="490" t="s">
        <v>450</v>
      </c>
      <c r="D33" s="490" t="s">
        <v>451</v>
      </c>
      <c r="E33" s="329" t="s">
        <v>452</v>
      </c>
      <c r="F33" s="329" t="s">
        <v>395</v>
      </c>
      <c r="G33" s="469" t="s">
        <v>400</v>
      </c>
      <c r="H33" s="329" t="s">
        <v>400</v>
      </c>
      <c r="I33" s="329" t="s">
        <v>400</v>
      </c>
      <c r="J33" s="329" t="s">
        <v>401</v>
      </c>
      <c r="K33" s="329" t="s">
        <v>400</v>
      </c>
      <c r="L33" s="329" t="s">
        <v>400</v>
      </c>
      <c r="M33" s="329" t="s">
        <v>400</v>
      </c>
      <c r="N33" s="329" t="s">
        <v>361</v>
      </c>
      <c r="O33" s="329" t="s">
        <v>400</v>
      </c>
      <c r="P33" s="329" t="s">
        <v>400</v>
      </c>
      <c r="Q33" s="329" t="s">
        <v>400</v>
      </c>
      <c r="R33" s="329" t="s">
        <v>400</v>
      </c>
      <c r="S33" s="329" t="s">
        <v>400</v>
      </c>
      <c r="T33" s="329" t="s">
        <v>400</v>
      </c>
      <c r="U33" s="329" t="s">
        <v>400</v>
      </c>
      <c r="V33" s="329" t="s">
        <v>401</v>
      </c>
      <c r="W33" s="329" t="s">
        <v>361</v>
      </c>
      <c r="X33" s="329" t="s">
        <v>400</v>
      </c>
      <c r="Y33" s="470">
        <v>116135.92</v>
      </c>
    </row>
    <row r="34" spans="2:25" s="400" customFormat="1" x14ac:dyDescent="0.25">
      <c r="B34" s="329" t="s">
        <v>351</v>
      </c>
      <c r="C34" s="490" t="s">
        <v>453</v>
      </c>
      <c r="D34" s="490" t="s">
        <v>454</v>
      </c>
      <c r="E34" s="329" t="s">
        <v>455</v>
      </c>
      <c r="F34" s="329" t="s">
        <v>395</v>
      </c>
      <c r="G34" s="469" t="s">
        <v>400</v>
      </c>
      <c r="H34" s="329" t="s">
        <v>400</v>
      </c>
      <c r="I34" s="329" t="s">
        <v>400</v>
      </c>
      <c r="J34" s="329" t="s">
        <v>401</v>
      </c>
      <c r="K34" s="329" t="s">
        <v>400</v>
      </c>
      <c r="L34" s="329" t="s">
        <v>400</v>
      </c>
      <c r="M34" s="329" t="s">
        <v>400</v>
      </c>
      <c r="N34" s="329" t="s">
        <v>361</v>
      </c>
      <c r="O34" s="329" t="s">
        <v>400</v>
      </c>
      <c r="P34" s="329" t="s">
        <v>400</v>
      </c>
      <c r="Q34" s="329" t="s">
        <v>400</v>
      </c>
      <c r="R34" s="329" t="s">
        <v>400</v>
      </c>
      <c r="S34" s="329" t="s">
        <v>400</v>
      </c>
      <c r="T34" s="329" t="s">
        <v>400</v>
      </c>
      <c r="U34" s="329" t="s">
        <v>400</v>
      </c>
      <c r="V34" s="329" t="s">
        <v>401</v>
      </c>
      <c r="W34" s="329" t="s">
        <v>361</v>
      </c>
      <c r="X34" s="329" t="s">
        <v>400</v>
      </c>
      <c r="Y34" s="470">
        <v>67684.55</v>
      </c>
    </row>
    <row r="35" spans="2:25" s="400" customFormat="1" x14ac:dyDescent="0.25">
      <c r="B35" s="329" t="s">
        <v>351</v>
      </c>
      <c r="C35" s="490" t="s">
        <v>456</v>
      </c>
      <c r="D35" s="490" t="s">
        <v>457</v>
      </c>
      <c r="E35" s="329" t="s">
        <v>458</v>
      </c>
      <c r="F35" s="329" t="s">
        <v>395</v>
      </c>
      <c r="G35" s="469" t="s">
        <v>400</v>
      </c>
      <c r="H35" s="329" t="s">
        <v>400</v>
      </c>
      <c r="I35" s="329" t="s">
        <v>400</v>
      </c>
      <c r="J35" s="329" t="s">
        <v>401</v>
      </c>
      <c r="K35" s="329" t="s">
        <v>400</v>
      </c>
      <c r="L35" s="329" t="s">
        <v>400</v>
      </c>
      <c r="M35" s="329" t="s">
        <v>400</v>
      </c>
      <c r="N35" s="329" t="s">
        <v>361</v>
      </c>
      <c r="O35" s="329" t="s">
        <v>400</v>
      </c>
      <c r="P35" s="329" t="s">
        <v>400</v>
      </c>
      <c r="Q35" s="329" t="s">
        <v>400</v>
      </c>
      <c r="R35" s="329" t="s">
        <v>400</v>
      </c>
      <c r="S35" s="329" t="s">
        <v>400</v>
      </c>
      <c r="T35" s="329" t="s">
        <v>400</v>
      </c>
      <c r="U35" s="329" t="s">
        <v>400</v>
      </c>
      <c r="V35" s="329" t="s">
        <v>401</v>
      </c>
      <c r="W35" s="329" t="s">
        <v>361</v>
      </c>
      <c r="X35" s="329" t="s">
        <v>400</v>
      </c>
      <c r="Y35" s="470">
        <v>107851.78</v>
      </c>
    </row>
    <row r="36" spans="2:25" s="400" customFormat="1" x14ac:dyDescent="0.25">
      <c r="B36" s="329" t="s">
        <v>351</v>
      </c>
      <c r="C36" s="490" t="s">
        <v>459</v>
      </c>
      <c r="D36" s="490" t="s">
        <v>460</v>
      </c>
      <c r="E36" s="329" t="s">
        <v>461</v>
      </c>
      <c r="F36" s="329" t="s">
        <v>395</v>
      </c>
      <c r="G36" s="469" t="s">
        <v>400</v>
      </c>
      <c r="H36" s="329" t="s">
        <v>400</v>
      </c>
      <c r="I36" s="329" t="s">
        <v>400</v>
      </c>
      <c r="J36" s="329" t="s">
        <v>401</v>
      </c>
      <c r="K36" s="329" t="s">
        <v>400</v>
      </c>
      <c r="L36" s="329" t="s">
        <v>400</v>
      </c>
      <c r="M36" s="329" t="s">
        <v>400</v>
      </c>
      <c r="N36" s="329" t="s">
        <v>361</v>
      </c>
      <c r="O36" s="329" t="s">
        <v>400</v>
      </c>
      <c r="P36" s="329" t="s">
        <v>400</v>
      </c>
      <c r="Q36" s="329" t="s">
        <v>400</v>
      </c>
      <c r="R36" s="329" t="s">
        <v>400</v>
      </c>
      <c r="S36" s="329" t="s">
        <v>400</v>
      </c>
      <c r="T36" s="329" t="s">
        <v>400</v>
      </c>
      <c r="U36" s="329" t="s">
        <v>400</v>
      </c>
      <c r="V36" s="329" t="s">
        <v>401</v>
      </c>
      <c r="W36" s="329" t="s">
        <v>361</v>
      </c>
      <c r="X36" s="329" t="s">
        <v>400</v>
      </c>
      <c r="Y36" s="470">
        <v>78767.100000000006</v>
      </c>
    </row>
    <row r="37" spans="2:25" s="400" customFormat="1" x14ac:dyDescent="0.25">
      <c r="B37" s="329" t="s">
        <v>351</v>
      </c>
      <c r="C37" s="490" t="s">
        <v>462</v>
      </c>
      <c r="D37" s="490" t="s">
        <v>463</v>
      </c>
      <c r="E37" s="329" t="s">
        <v>464</v>
      </c>
      <c r="F37" s="329" t="s">
        <v>395</v>
      </c>
      <c r="G37" s="469" t="s">
        <v>400</v>
      </c>
      <c r="H37" s="329" t="s">
        <v>400</v>
      </c>
      <c r="I37" s="329" t="s">
        <v>400</v>
      </c>
      <c r="J37" s="329" t="s">
        <v>401</v>
      </c>
      <c r="K37" s="329" t="s">
        <v>400</v>
      </c>
      <c r="L37" s="329" t="s">
        <v>400</v>
      </c>
      <c r="M37" s="329" t="s">
        <v>400</v>
      </c>
      <c r="N37" s="329" t="s">
        <v>361</v>
      </c>
      <c r="O37" s="329" t="s">
        <v>400</v>
      </c>
      <c r="P37" s="329" t="s">
        <v>400</v>
      </c>
      <c r="Q37" s="329" t="s">
        <v>400</v>
      </c>
      <c r="R37" s="329" t="s">
        <v>400</v>
      </c>
      <c r="S37" s="329" t="s">
        <v>400</v>
      </c>
      <c r="T37" s="329" t="s">
        <v>400</v>
      </c>
      <c r="U37" s="329" t="s">
        <v>400</v>
      </c>
      <c r="V37" s="329" t="s">
        <v>401</v>
      </c>
      <c r="W37" s="329" t="s">
        <v>361</v>
      </c>
      <c r="X37" s="329" t="s">
        <v>400</v>
      </c>
      <c r="Y37" s="470">
        <v>85550.170000000013</v>
      </c>
    </row>
    <row r="38" spans="2:25" s="400" customFormat="1" x14ac:dyDescent="0.25">
      <c r="B38" s="329" t="s">
        <v>351</v>
      </c>
      <c r="C38" s="490" t="s">
        <v>465</v>
      </c>
      <c r="D38" s="490" t="s">
        <v>466</v>
      </c>
      <c r="E38" s="329" t="s">
        <v>467</v>
      </c>
      <c r="F38" s="329" t="s">
        <v>395</v>
      </c>
      <c r="G38" s="469" t="s">
        <v>400</v>
      </c>
      <c r="H38" s="329" t="s">
        <v>400</v>
      </c>
      <c r="I38" s="329" t="s">
        <v>400</v>
      </c>
      <c r="J38" s="329" t="s">
        <v>401</v>
      </c>
      <c r="K38" s="329" t="s">
        <v>400</v>
      </c>
      <c r="L38" s="329" t="s">
        <v>400</v>
      </c>
      <c r="M38" s="329" t="s">
        <v>400</v>
      </c>
      <c r="N38" s="329" t="s">
        <v>361</v>
      </c>
      <c r="O38" s="329" t="s">
        <v>400</v>
      </c>
      <c r="P38" s="329" t="s">
        <v>400</v>
      </c>
      <c r="Q38" s="329" t="s">
        <v>400</v>
      </c>
      <c r="R38" s="329" t="s">
        <v>400</v>
      </c>
      <c r="S38" s="329" t="s">
        <v>400</v>
      </c>
      <c r="T38" s="329" t="s">
        <v>400</v>
      </c>
      <c r="U38" s="329" t="s">
        <v>400</v>
      </c>
      <c r="V38" s="329" t="s">
        <v>401</v>
      </c>
      <c r="W38" s="329" t="s">
        <v>361</v>
      </c>
      <c r="X38" s="329" t="s">
        <v>400</v>
      </c>
      <c r="Y38" s="470">
        <v>191673.1</v>
      </c>
    </row>
    <row r="39" spans="2:25" s="400" customFormat="1" x14ac:dyDescent="0.25">
      <c r="B39" s="329" t="s">
        <v>351</v>
      </c>
      <c r="C39" s="490" t="s">
        <v>468</v>
      </c>
      <c r="D39" s="490" t="s">
        <v>469</v>
      </c>
      <c r="E39" s="329" t="s">
        <v>470</v>
      </c>
      <c r="F39" s="329" t="s">
        <v>395</v>
      </c>
      <c r="G39" s="469" t="s">
        <v>400</v>
      </c>
      <c r="H39" s="329" t="s">
        <v>400</v>
      </c>
      <c r="I39" s="329" t="s">
        <v>400</v>
      </c>
      <c r="J39" s="329" t="s">
        <v>401</v>
      </c>
      <c r="K39" s="329" t="s">
        <v>400</v>
      </c>
      <c r="L39" s="329" t="s">
        <v>400</v>
      </c>
      <c r="M39" s="329" t="s">
        <v>400</v>
      </c>
      <c r="N39" s="329" t="s">
        <v>361</v>
      </c>
      <c r="O39" s="329" t="s">
        <v>400</v>
      </c>
      <c r="P39" s="329" t="s">
        <v>400</v>
      </c>
      <c r="Q39" s="329" t="s">
        <v>400</v>
      </c>
      <c r="R39" s="329" t="s">
        <v>400</v>
      </c>
      <c r="S39" s="329" t="s">
        <v>400</v>
      </c>
      <c r="T39" s="329" t="s">
        <v>400</v>
      </c>
      <c r="U39" s="329" t="s">
        <v>400</v>
      </c>
      <c r="V39" s="329" t="s">
        <v>401</v>
      </c>
      <c r="W39" s="329" t="s">
        <v>361</v>
      </c>
      <c r="X39" s="329" t="s">
        <v>400</v>
      </c>
      <c r="Y39" s="470">
        <v>123101.84</v>
      </c>
    </row>
    <row r="40" spans="2:25" s="400" customFormat="1" x14ac:dyDescent="0.25">
      <c r="B40" s="329" t="s">
        <v>351</v>
      </c>
      <c r="C40" s="490" t="s">
        <v>471</v>
      </c>
      <c r="D40" s="490" t="s">
        <v>472</v>
      </c>
      <c r="E40" s="329" t="s">
        <v>473</v>
      </c>
      <c r="F40" s="329" t="s">
        <v>395</v>
      </c>
      <c r="G40" s="469" t="s">
        <v>400</v>
      </c>
      <c r="H40" s="329" t="s">
        <v>400</v>
      </c>
      <c r="I40" s="329" t="s">
        <v>400</v>
      </c>
      <c r="J40" s="329" t="s">
        <v>401</v>
      </c>
      <c r="K40" s="329" t="s">
        <v>400</v>
      </c>
      <c r="L40" s="329" t="s">
        <v>400</v>
      </c>
      <c r="M40" s="329" t="s">
        <v>400</v>
      </c>
      <c r="N40" s="329" t="s">
        <v>361</v>
      </c>
      <c r="O40" s="329" t="s">
        <v>400</v>
      </c>
      <c r="P40" s="329" t="s">
        <v>400</v>
      </c>
      <c r="Q40" s="329" t="s">
        <v>400</v>
      </c>
      <c r="R40" s="329" t="s">
        <v>400</v>
      </c>
      <c r="S40" s="329" t="s">
        <v>400</v>
      </c>
      <c r="T40" s="329" t="s">
        <v>400</v>
      </c>
      <c r="U40" s="329" t="s">
        <v>400</v>
      </c>
      <c r="V40" s="329" t="s">
        <v>401</v>
      </c>
      <c r="W40" s="329" t="s">
        <v>361</v>
      </c>
      <c r="X40" s="329" t="s">
        <v>400</v>
      </c>
      <c r="Y40" s="470">
        <v>88021.05</v>
      </c>
    </row>
    <row r="41" spans="2:25" s="400" customFormat="1" x14ac:dyDescent="0.25">
      <c r="B41" s="329" t="s">
        <v>351</v>
      </c>
      <c r="C41" s="490" t="s">
        <v>474</v>
      </c>
      <c r="D41" s="490" t="s">
        <v>475</v>
      </c>
      <c r="E41" s="329" t="s">
        <v>476</v>
      </c>
      <c r="F41" s="329" t="s">
        <v>395</v>
      </c>
      <c r="G41" s="469" t="s">
        <v>400</v>
      </c>
      <c r="H41" s="329" t="s">
        <v>400</v>
      </c>
      <c r="I41" s="329" t="s">
        <v>400</v>
      </c>
      <c r="J41" s="329" t="s">
        <v>401</v>
      </c>
      <c r="K41" s="329" t="s">
        <v>400</v>
      </c>
      <c r="L41" s="329" t="s">
        <v>400</v>
      </c>
      <c r="M41" s="329" t="s">
        <v>400</v>
      </c>
      <c r="N41" s="329" t="s">
        <v>361</v>
      </c>
      <c r="O41" s="329" t="s">
        <v>400</v>
      </c>
      <c r="P41" s="329" t="s">
        <v>400</v>
      </c>
      <c r="Q41" s="329" t="s">
        <v>400</v>
      </c>
      <c r="R41" s="329" t="s">
        <v>400</v>
      </c>
      <c r="S41" s="329" t="s">
        <v>400</v>
      </c>
      <c r="T41" s="329" t="s">
        <v>400</v>
      </c>
      <c r="U41" s="329" t="s">
        <v>400</v>
      </c>
      <c r="V41" s="329" t="s">
        <v>401</v>
      </c>
      <c r="W41" s="329" t="s">
        <v>361</v>
      </c>
      <c r="X41" s="329" t="s">
        <v>400</v>
      </c>
      <c r="Y41" s="470">
        <v>131112.01999999999</v>
      </c>
    </row>
    <row r="42" spans="2:25" s="400" customFormat="1" x14ac:dyDescent="0.25">
      <c r="B42" s="329" t="s">
        <v>351</v>
      </c>
      <c r="C42" s="490" t="s">
        <v>477</v>
      </c>
      <c r="D42" s="490" t="s">
        <v>478</v>
      </c>
      <c r="E42" s="329" t="s">
        <v>479</v>
      </c>
      <c r="F42" s="329" t="s">
        <v>395</v>
      </c>
      <c r="G42" s="469" t="s">
        <v>400</v>
      </c>
      <c r="H42" s="329" t="s">
        <v>400</v>
      </c>
      <c r="I42" s="329" t="s">
        <v>400</v>
      </c>
      <c r="J42" s="329" t="s">
        <v>401</v>
      </c>
      <c r="K42" s="329" t="s">
        <v>400</v>
      </c>
      <c r="L42" s="329" t="s">
        <v>400</v>
      </c>
      <c r="M42" s="329" t="s">
        <v>400</v>
      </c>
      <c r="N42" s="329" t="s">
        <v>361</v>
      </c>
      <c r="O42" s="329" t="s">
        <v>400</v>
      </c>
      <c r="P42" s="329" t="s">
        <v>400</v>
      </c>
      <c r="Q42" s="329" t="s">
        <v>400</v>
      </c>
      <c r="R42" s="329" t="s">
        <v>400</v>
      </c>
      <c r="S42" s="329" t="s">
        <v>400</v>
      </c>
      <c r="T42" s="329" t="s">
        <v>400</v>
      </c>
      <c r="U42" s="329" t="s">
        <v>400</v>
      </c>
      <c r="V42" s="329" t="s">
        <v>401</v>
      </c>
      <c r="W42" s="329" t="s">
        <v>361</v>
      </c>
      <c r="X42" s="329" t="s">
        <v>400</v>
      </c>
      <c r="Y42" s="470">
        <v>206660.23</v>
      </c>
    </row>
    <row r="43" spans="2:25" s="400" customFormat="1" x14ac:dyDescent="0.25">
      <c r="B43" s="329" t="s">
        <v>351</v>
      </c>
      <c r="C43" s="490" t="s">
        <v>480</v>
      </c>
      <c r="D43" s="490" t="s">
        <v>481</v>
      </c>
      <c r="E43" s="329" t="s">
        <v>482</v>
      </c>
      <c r="F43" s="329" t="s">
        <v>395</v>
      </c>
      <c r="G43" s="469" t="s">
        <v>400</v>
      </c>
      <c r="H43" s="329" t="s">
        <v>400</v>
      </c>
      <c r="I43" s="329" t="s">
        <v>400</v>
      </c>
      <c r="J43" s="329" t="s">
        <v>401</v>
      </c>
      <c r="K43" s="329" t="s">
        <v>400</v>
      </c>
      <c r="L43" s="329" t="s">
        <v>400</v>
      </c>
      <c r="M43" s="329" t="s">
        <v>400</v>
      </c>
      <c r="N43" s="329" t="s">
        <v>361</v>
      </c>
      <c r="O43" s="329" t="s">
        <v>400</v>
      </c>
      <c r="P43" s="329" t="s">
        <v>400</v>
      </c>
      <c r="Q43" s="329" t="s">
        <v>400</v>
      </c>
      <c r="R43" s="329" t="s">
        <v>400</v>
      </c>
      <c r="S43" s="329" t="s">
        <v>400</v>
      </c>
      <c r="T43" s="329" t="s">
        <v>400</v>
      </c>
      <c r="U43" s="329" t="s">
        <v>400</v>
      </c>
      <c r="V43" s="329" t="s">
        <v>401</v>
      </c>
      <c r="W43" s="329" t="s">
        <v>361</v>
      </c>
      <c r="X43" s="329" t="s">
        <v>400</v>
      </c>
      <c r="Y43" s="470">
        <v>132189.06</v>
      </c>
    </row>
    <row r="44" spans="2:25" s="400" customFormat="1" x14ac:dyDescent="0.25">
      <c r="B44" s="329" t="s">
        <v>351</v>
      </c>
      <c r="C44" s="490" t="s">
        <v>483</v>
      </c>
      <c r="D44" s="490" t="s">
        <v>484</v>
      </c>
      <c r="E44" s="329" t="s">
        <v>485</v>
      </c>
      <c r="F44" s="329" t="s">
        <v>365</v>
      </c>
      <c r="G44" s="469" t="s">
        <v>400</v>
      </c>
      <c r="H44" s="329" t="s">
        <v>400</v>
      </c>
      <c r="I44" s="329" t="s">
        <v>400</v>
      </c>
      <c r="J44" s="329" t="s">
        <v>401</v>
      </c>
      <c r="K44" s="329" t="s">
        <v>400</v>
      </c>
      <c r="L44" s="329" t="s">
        <v>400</v>
      </c>
      <c r="M44" s="329" t="s">
        <v>400</v>
      </c>
      <c r="N44" s="329" t="s">
        <v>361</v>
      </c>
      <c r="O44" s="329" t="s">
        <v>400</v>
      </c>
      <c r="P44" s="329" t="s">
        <v>400</v>
      </c>
      <c r="Q44" s="329" t="s">
        <v>400</v>
      </c>
      <c r="R44" s="329" t="s">
        <v>400</v>
      </c>
      <c r="S44" s="329" t="s">
        <v>400</v>
      </c>
      <c r="T44" s="329" t="s">
        <v>400</v>
      </c>
      <c r="U44" s="329" t="s">
        <v>400</v>
      </c>
      <c r="V44" s="329" t="s">
        <v>401</v>
      </c>
      <c r="W44" s="329" t="s">
        <v>361</v>
      </c>
      <c r="X44" s="329" t="s">
        <v>400</v>
      </c>
      <c r="Y44" s="470">
        <v>181455.43</v>
      </c>
    </row>
    <row r="45" spans="2:25" s="400" customFormat="1" x14ac:dyDescent="0.25">
      <c r="B45" s="329" t="s">
        <v>351</v>
      </c>
      <c r="C45" s="490" t="s">
        <v>486</v>
      </c>
      <c r="D45" s="490" t="s">
        <v>487</v>
      </c>
      <c r="E45" s="329" t="s">
        <v>488</v>
      </c>
      <c r="F45" s="329" t="s">
        <v>395</v>
      </c>
      <c r="G45" s="469" t="s">
        <v>400</v>
      </c>
      <c r="H45" s="329" t="s">
        <v>400</v>
      </c>
      <c r="I45" s="329" t="s">
        <v>400</v>
      </c>
      <c r="J45" s="329" t="s">
        <v>401</v>
      </c>
      <c r="K45" s="329" t="s">
        <v>400</v>
      </c>
      <c r="L45" s="329" t="s">
        <v>400</v>
      </c>
      <c r="M45" s="329" t="s">
        <v>400</v>
      </c>
      <c r="N45" s="329" t="s">
        <v>361</v>
      </c>
      <c r="O45" s="329" t="s">
        <v>400</v>
      </c>
      <c r="P45" s="329" t="s">
        <v>400</v>
      </c>
      <c r="Q45" s="329" t="s">
        <v>400</v>
      </c>
      <c r="R45" s="329" t="s">
        <v>400</v>
      </c>
      <c r="S45" s="329" t="s">
        <v>400</v>
      </c>
      <c r="T45" s="329" t="s">
        <v>400</v>
      </c>
      <c r="U45" s="329" t="s">
        <v>400</v>
      </c>
      <c r="V45" s="329" t="s">
        <v>401</v>
      </c>
      <c r="W45" s="329" t="s">
        <v>361</v>
      </c>
      <c r="X45" s="329" t="s">
        <v>400</v>
      </c>
      <c r="Y45" s="470">
        <v>67139.39</v>
      </c>
    </row>
    <row r="46" spans="2:25" s="400" customFormat="1" x14ac:dyDescent="0.25">
      <c r="B46" s="329" t="s">
        <v>351</v>
      </c>
      <c r="C46" s="490" t="s">
        <v>489</v>
      </c>
      <c r="D46" s="490" t="s">
        <v>490</v>
      </c>
      <c r="E46" s="329" t="s">
        <v>491</v>
      </c>
      <c r="F46" s="329" t="s">
        <v>395</v>
      </c>
      <c r="G46" s="469" t="s">
        <v>400</v>
      </c>
      <c r="H46" s="329" t="s">
        <v>400</v>
      </c>
      <c r="I46" s="329" t="s">
        <v>400</v>
      </c>
      <c r="J46" s="329" t="s">
        <v>401</v>
      </c>
      <c r="K46" s="329" t="s">
        <v>400</v>
      </c>
      <c r="L46" s="329" t="s">
        <v>400</v>
      </c>
      <c r="M46" s="329" t="s">
        <v>400</v>
      </c>
      <c r="N46" s="329" t="s">
        <v>361</v>
      </c>
      <c r="O46" s="329" t="s">
        <v>400</v>
      </c>
      <c r="P46" s="329" t="s">
        <v>400</v>
      </c>
      <c r="Q46" s="329" t="s">
        <v>400</v>
      </c>
      <c r="R46" s="329" t="s">
        <v>400</v>
      </c>
      <c r="S46" s="329" t="s">
        <v>400</v>
      </c>
      <c r="T46" s="329" t="s">
        <v>400</v>
      </c>
      <c r="U46" s="329" t="s">
        <v>400</v>
      </c>
      <c r="V46" s="329" t="s">
        <v>401</v>
      </c>
      <c r="W46" s="329" t="s">
        <v>361</v>
      </c>
      <c r="X46" s="329" t="s">
        <v>400</v>
      </c>
      <c r="Y46" s="470">
        <v>61416</v>
      </c>
    </row>
    <row r="47" spans="2:25" s="400" customFormat="1" x14ac:dyDescent="0.25">
      <c r="B47" s="329" t="s">
        <v>351</v>
      </c>
      <c r="C47" s="490" t="s">
        <v>352</v>
      </c>
      <c r="D47" s="490" t="s">
        <v>353</v>
      </c>
      <c r="E47" s="329" t="s">
        <v>354</v>
      </c>
      <c r="F47" s="329" t="s">
        <v>365</v>
      </c>
      <c r="G47" s="469" t="s">
        <v>400</v>
      </c>
      <c r="H47" s="329" t="s">
        <v>400</v>
      </c>
      <c r="I47" s="329" t="s">
        <v>400</v>
      </c>
      <c r="J47" s="329" t="s">
        <v>401</v>
      </c>
      <c r="K47" s="329" t="s">
        <v>400</v>
      </c>
      <c r="L47" s="329" t="s">
        <v>400</v>
      </c>
      <c r="M47" s="329" t="s">
        <v>400</v>
      </c>
      <c r="N47" s="329" t="s">
        <v>361</v>
      </c>
      <c r="O47" s="329" t="s">
        <v>400</v>
      </c>
      <c r="P47" s="329" t="s">
        <v>400</v>
      </c>
      <c r="Q47" s="329" t="s">
        <v>400</v>
      </c>
      <c r="R47" s="329" t="s">
        <v>400</v>
      </c>
      <c r="S47" s="329" t="s">
        <v>400</v>
      </c>
      <c r="T47" s="329" t="s">
        <v>400</v>
      </c>
      <c r="U47" s="329" t="s">
        <v>400</v>
      </c>
      <c r="V47" s="329" t="s">
        <v>401</v>
      </c>
      <c r="W47" s="329" t="s">
        <v>361</v>
      </c>
      <c r="X47" s="329" t="s">
        <v>400</v>
      </c>
      <c r="Y47" s="470">
        <v>67709.5</v>
      </c>
    </row>
    <row r="48" spans="2:25" s="400" customFormat="1" x14ac:dyDescent="0.25">
      <c r="B48" s="329" t="s">
        <v>351</v>
      </c>
      <c r="C48" s="490" t="s">
        <v>492</v>
      </c>
      <c r="D48" s="490" t="s">
        <v>493</v>
      </c>
      <c r="E48" s="329" t="s">
        <v>494</v>
      </c>
      <c r="F48" s="329" t="s">
        <v>365</v>
      </c>
      <c r="G48" s="469" t="s">
        <v>400</v>
      </c>
      <c r="H48" s="329" t="s">
        <v>400</v>
      </c>
      <c r="I48" s="329" t="s">
        <v>400</v>
      </c>
      <c r="J48" s="329" t="s">
        <v>400</v>
      </c>
      <c r="K48" s="329" t="s">
        <v>400</v>
      </c>
      <c r="L48" s="329" t="s">
        <v>400</v>
      </c>
      <c r="M48" s="329" t="s">
        <v>401</v>
      </c>
      <c r="N48" s="329" t="s">
        <v>361</v>
      </c>
      <c r="O48" s="329" t="s">
        <v>400</v>
      </c>
      <c r="P48" s="329" t="s">
        <v>400</v>
      </c>
      <c r="Q48" s="329" t="s">
        <v>400</v>
      </c>
      <c r="R48" s="329" t="s">
        <v>400</v>
      </c>
      <c r="S48" s="329" t="s">
        <v>400</v>
      </c>
      <c r="T48" s="329" t="s">
        <v>400</v>
      </c>
      <c r="U48" s="329" t="s">
        <v>400</v>
      </c>
      <c r="V48" s="329" t="s">
        <v>401</v>
      </c>
      <c r="W48" s="329" t="s">
        <v>361</v>
      </c>
      <c r="X48" s="329" t="s">
        <v>400</v>
      </c>
      <c r="Y48" s="470">
        <v>104875.48</v>
      </c>
    </row>
    <row r="49" spans="2:25" s="400" customFormat="1" x14ac:dyDescent="0.25">
      <c r="B49" s="329" t="s">
        <v>351</v>
      </c>
      <c r="C49" s="490" t="s">
        <v>495</v>
      </c>
      <c r="D49" s="490" t="s">
        <v>496</v>
      </c>
      <c r="E49" s="329" t="s">
        <v>497</v>
      </c>
      <c r="F49" s="329" t="s">
        <v>365</v>
      </c>
      <c r="G49" s="469" t="s">
        <v>400</v>
      </c>
      <c r="H49" s="329" t="s">
        <v>400</v>
      </c>
      <c r="I49" s="329" t="s">
        <v>400</v>
      </c>
      <c r="J49" s="329" t="s">
        <v>400</v>
      </c>
      <c r="K49" s="329" t="s">
        <v>400</v>
      </c>
      <c r="L49" s="329" t="s">
        <v>400</v>
      </c>
      <c r="M49" s="329" t="s">
        <v>401</v>
      </c>
      <c r="N49" s="329" t="s">
        <v>361</v>
      </c>
      <c r="O49" s="329" t="s">
        <v>400</v>
      </c>
      <c r="P49" s="329" t="s">
        <v>400</v>
      </c>
      <c r="Q49" s="329" t="s">
        <v>400</v>
      </c>
      <c r="R49" s="329" t="s">
        <v>400</v>
      </c>
      <c r="S49" s="329" t="s">
        <v>400</v>
      </c>
      <c r="T49" s="329" t="s">
        <v>400</v>
      </c>
      <c r="U49" s="329" t="s">
        <v>400</v>
      </c>
      <c r="V49" s="329" t="s">
        <v>401</v>
      </c>
      <c r="W49" s="329" t="s">
        <v>361</v>
      </c>
      <c r="X49" s="329" t="s">
        <v>400</v>
      </c>
      <c r="Y49" s="470">
        <v>114646.19</v>
      </c>
    </row>
    <row r="50" spans="2:25" s="400" customFormat="1" x14ac:dyDescent="0.25">
      <c r="B50" s="329" t="s">
        <v>351</v>
      </c>
      <c r="C50" s="490" t="s">
        <v>498</v>
      </c>
      <c r="D50" s="490" t="s">
        <v>499</v>
      </c>
      <c r="E50" s="329" t="s">
        <v>500</v>
      </c>
      <c r="F50" s="329" t="s">
        <v>365</v>
      </c>
      <c r="G50" s="469" t="s">
        <v>400</v>
      </c>
      <c r="H50" s="329" t="s">
        <v>400</v>
      </c>
      <c r="I50" s="329" t="s">
        <v>400</v>
      </c>
      <c r="J50" s="329" t="s">
        <v>400</v>
      </c>
      <c r="K50" s="329" t="s">
        <v>400</v>
      </c>
      <c r="L50" s="329" t="s">
        <v>400</v>
      </c>
      <c r="M50" s="329" t="s">
        <v>401</v>
      </c>
      <c r="N50" s="329" t="s">
        <v>361</v>
      </c>
      <c r="O50" s="329" t="s">
        <v>400</v>
      </c>
      <c r="P50" s="329" t="s">
        <v>400</v>
      </c>
      <c r="Q50" s="329" t="s">
        <v>400</v>
      </c>
      <c r="R50" s="329" t="s">
        <v>400</v>
      </c>
      <c r="S50" s="329" t="s">
        <v>400</v>
      </c>
      <c r="T50" s="329" t="s">
        <v>400</v>
      </c>
      <c r="U50" s="329" t="s">
        <v>400</v>
      </c>
      <c r="V50" s="329" t="s">
        <v>401</v>
      </c>
      <c r="W50" s="329" t="s">
        <v>361</v>
      </c>
      <c r="X50" s="329" t="s">
        <v>400</v>
      </c>
      <c r="Y50" s="470">
        <v>129557.36</v>
      </c>
    </row>
    <row r="51" spans="2:25" s="400" customFormat="1" x14ac:dyDescent="0.25">
      <c r="B51" s="329" t="s">
        <v>351</v>
      </c>
      <c r="C51" s="490" t="s">
        <v>501</v>
      </c>
      <c r="D51" s="490" t="s">
        <v>502</v>
      </c>
      <c r="E51" s="329" t="s">
        <v>503</v>
      </c>
      <c r="F51" s="329" t="s">
        <v>365</v>
      </c>
      <c r="G51" s="469" t="s">
        <v>400</v>
      </c>
      <c r="H51" s="329" t="s">
        <v>400</v>
      </c>
      <c r="I51" s="329" t="s">
        <v>400</v>
      </c>
      <c r="J51" s="329" t="s">
        <v>400</v>
      </c>
      <c r="K51" s="329" t="s">
        <v>400</v>
      </c>
      <c r="L51" s="329" t="s">
        <v>400</v>
      </c>
      <c r="M51" s="329" t="s">
        <v>401</v>
      </c>
      <c r="N51" s="329" t="s">
        <v>361</v>
      </c>
      <c r="O51" s="329" t="s">
        <v>400</v>
      </c>
      <c r="P51" s="329" t="s">
        <v>400</v>
      </c>
      <c r="Q51" s="329" t="s">
        <v>400</v>
      </c>
      <c r="R51" s="329" t="s">
        <v>400</v>
      </c>
      <c r="S51" s="329" t="s">
        <v>400</v>
      </c>
      <c r="T51" s="329" t="s">
        <v>400</v>
      </c>
      <c r="U51" s="329" t="s">
        <v>400</v>
      </c>
      <c r="V51" s="329" t="s">
        <v>401</v>
      </c>
      <c r="W51" s="329" t="s">
        <v>361</v>
      </c>
      <c r="X51" s="329" t="s">
        <v>400</v>
      </c>
      <c r="Y51" s="470">
        <v>106052.65</v>
      </c>
    </row>
    <row r="52" spans="2:25" s="400" customFormat="1" x14ac:dyDescent="0.25">
      <c r="B52" s="329" t="s">
        <v>351</v>
      </c>
      <c r="C52" s="490" t="s">
        <v>504</v>
      </c>
      <c r="D52" s="490" t="s">
        <v>505</v>
      </c>
      <c r="E52" s="329" t="s">
        <v>506</v>
      </c>
      <c r="F52" s="329" t="s">
        <v>365</v>
      </c>
      <c r="G52" s="469" t="s">
        <v>400</v>
      </c>
      <c r="H52" s="329" t="s">
        <v>400</v>
      </c>
      <c r="I52" s="329" t="s">
        <v>400</v>
      </c>
      <c r="J52" s="329" t="s">
        <v>400</v>
      </c>
      <c r="K52" s="329" t="s">
        <v>400</v>
      </c>
      <c r="L52" s="329" t="s">
        <v>400</v>
      </c>
      <c r="M52" s="329" t="s">
        <v>401</v>
      </c>
      <c r="N52" s="329" t="s">
        <v>361</v>
      </c>
      <c r="O52" s="329" t="s">
        <v>400</v>
      </c>
      <c r="P52" s="329" t="s">
        <v>400</v>
      </c>
      <c r="Q52" s="329" t="s">
        <v>400</v>
      </c>
      <c r="R52" s="329" t="s">
        <v>400</v>
      </c>
      <c r="S52" s="329" t="s">
        <v>400</v>
      </c>
      <c r="T52" s="329" t="s">
        <v>400</v>
      </c>
      <c r="U52" s="329" t="s">
        <v>400</v>
      </c>
      <c r="V52" s="329" t="s">
        <v>401</v>
      </c>
      <c r="W52" s="329" t="s">
        <v>361</v>
      </c>
      <c r="X52" s="329" t="s">
        <v>400</v>
      </c>
      <c r="Y52" s="470">
        <v>143097.70000000001</v>
      </c>
    </row>
    <row r="53" spans="2:25" s="400" customFormat="1" x14ac:dyDescent="0.25">
      <c r="B53" s="329" t="s">
        <v>351</v>
      </c>
      <c r="C53" s="490" t="s">
        <v>507</v>
      </c>
      <c r="D53" s="490" t="s">
        <v>508</v>
      </c>
      <c r="E53" s="329" t="s">
        <v>509</v>
      </c>
      <c r="F53" s="329" t="s">
        <v>365</v>
      </c>
      <c r="G53" s="469" t="s">
        <v>400</v>
      </c>
      <c r="H53" s="329" t="s">
        <v>400</v>
      </c>
      <c r="I53" s="329" t="s">
        <v>400</v>
      </c>
      <c r="J53" s="329" t="s">
        <v>400</v>
      </c>
      <c r="K53" s="329" t="s">
        <v>400</v>
      </c>
      <c r="L53" s="329" t="s">
        <v>400</v>
      </c>
      <c r="M53" s="329" t="s">
        <v>401</v>
      </c>
      <c r="N53" s="329" t="s">
        <v>361</v>
      </c>
      <c r="O53" s="329" t="s">
        <v>400</v>
      </c>
      <c r="P53" s="329" t="s">
        <v>400</v>
      </c>
      <c r="Q53" s="329" t="s">
        <v>400</v>
      </c>
      <c r="R53" s="329" t="s">
        <v>400</v>
      </c>
      <c r="S53" s="329" t="s">
        <v>400</v>
      </c>
      <c r="T53" s="329" t="s">
        <v>400</v>
      </c>
      <c r="U53" s="329" t="s">
        <v>400</v>
      </c>
      <c r="V53" s="329" t="s">
        <v>401</v>
      </c>
      <c r="W53" s="329" t="s">
        <v>361</v>
      </c>
      <c r="X53" s="329" t="s">
        <v>400</v>
      </c>
      <c r="Y53" s="470">
        <v>74623.37</v>
      </c>
    </row>
    <row r="54" spans="2:25" s="400" customFormat="1" x14ac:dyDescent="0.25">
      <c r="B54" s="329" t="s">
        <v>351</v>
      </c>
      <c r="C54" s="490" t="s">
        <v>510</v>
      </c>
      <c r="D54" s="490" t="s">
        <v>511</v>
      </c>
      <c r="E54" s="329" t="s">
        <v>512</v>
      </c>
      <c r="F54" s="329" t="s">
        <v>365</v>
      </c>
      <c r="G54" s="469" t="s">
        <v>400</v>
      </c>
      <c r="H54" s="329" t="s">
        <v>400</v>
      </c>
      <c r="I54" s="329" t="s">
        <v>400</v>
      </c>
      <c r="J54" s="329" t="s">
        <v>400</v>
      </c>
      <c r="K54" s="329" t="s">
        <v>400</v>
      </c>
      <c r="L54" s="329" t="s">
        <v>400</v>
      </c>
      <c r="M54" s="329" t="s">
        <v>401</v>
      </c>
      <c r="N54" s="329" t="s">
        <v>361</v>
      </c>
      <c r="O54" s="329" t="s">
        <v>400</v>
      </c>
      <c r="P54" s="329" t="s">
        <v>400</v>
      </c>
      <c r="Q54" s="329" t="s">
        <v>400</v>
      </c>
      <c r="R54" s="329" t="s">
        <v>400</v>
      </c>
      <c r="S54" s="329" t="s">
        <v>400</v>
      </c>
      <c r="T54" s="329" t="s">
        <v>400</v>
      </c>
      <c r="U54" s="329" t="s">
        <v>400</v>
      </c>
      <c r="V54" s="329" t="s">
        <v>401</v>
      </c>
      <c r="W54" s="329" t="s">
        <v>361</v>
      </c>
      <c r="X54" s="329" t="s">
        <v>400</v>
      </c>
      <c r="Y54" s="470">
        <v>69080.479999999996</v>
      </c>
    </row>
    <row r="55" spans="2:25" s="400" customFormat="1" x14ac:dyDescent="0.25">
      <c r="B55" s="329" t="s">
        <v>351</v>
      </c>
      <c r="C55" s="490" t="s">
        <v>513</v>
      </c>
      <c r="D55" s="490" t="s">
        <v>514</v>
      </c>
      <c r="E55" s="329" t="s">
        <v>515</v>
      </c>
      <c r="F55" s="329" t="s">
        <v>365</v>
      </c>
      <c r="G55" s="469" t="s">
        <v>400</v>
      </c>
      <c r="H55" s="329" t="s">
        <v>400</v>
      </c>
      <c r="I55" s="329" t="s">
        <v>400</v>
      </c>
      <c r="J55" s="329" t="s">
        <v>400</v>
      </c>
      <c r="K55" s="329" t="s">
        <v>400</v>
      </c>
      <c r="L55" s="329" t="s">
        <v>400</v>
      </c>
      <c r="M55" s="329" t="s">
        <v>401</v>
      </c>
      <c r="N55" s="329" t="s">
        <v>361</v>
      </c>
      <c r="O55" s="329" t="s">
        <v>400</v>
      </c>
      <c r="P55" s="329" t="s">
        <v>400</v>
      </c>
      <c r="Q55" s="329" t="s">
        <v>400</v>
      </c>
      <c r="R55" s="329" t="s">
        <v>400</v>
      </c>
      <c r="S55" s="329" t="s">
        <v>400</v>
      </c>
      <c r="T55" s="329" t="s">
        <v>400</v>
      </c>
      <c r="U55" s="329" t="s">
        <v>400</v>
      </c>
      <c r="V55" s="329" t="s">
        <v>401</v>
      </c>
      <c r="W55" s="329" t="s">
        <v>361</v>
      </c>
      <c r="X55" s="329" t="s">
        <v>400</v>
      </c>
      <c r="Y55" s="470">
        <v>149464.45000000001</v>
      </c>
    </row>
    <row r="56" spans="2:25" s="400" customFormat="1" x14ac:dyDescent="0.25">
      <c r="B56" s="329" t="s">
        <v>351</v>
      </c>
      <c r="C56" s="490" t="s">
        <v>516</v>
      </c>
      <c r="D56" s="490" t="s">
        <v>517</v>
      </c>
      <c r="E56" s="329" t="s">
        <v>518</v>
      </c>
      <c r="F56" s="329" t="s">
        <v>365</v>
      </c>
      <c r="G56" s="469" t="s">
        <v>400</v>
      </c>
      <c r="H56" s="329" t="s">
        <v>400</v>
      </c>
      <c r="I56" s="329" t="s">
        <v>400</v>
      </c>
      <c r="J56" s="329" t="s">
        <v>400</v>
      </c>
      <c r="K56" s="329" t="s">
        <v>400</v>
      </c>
      <c r="L56" s="329" t="s">
        <v>400</v>
      </c>
      <c r="M56" s="329" t="s">
        <v>401</v>
      </c>
      <c r="N56" s="329" t="s">
        <v>361</v>
      </c>
      <c r="O56" s="329" t="s">
        <v>400</v>
      </c>
      <c r="P56" s="329" t="s">
        <v>400</v>
      </c>
      <c r="Q56" s="329" t="s">
        <v>400</v>
      </c>
      <c r="R56" s="329" t="s">
        <v>400</v>
      </c>
      <c r="S56" s="329" t="s">
        <v>400</v>
      </c>
      <c r="T56" s="329" t="s">
        <v>400</v>
      </c>
      <c r="U56" s="329" t="s">
        <v>400</v>
      </c>
      <c r="V56" s="329" t="s">
        <v>401</v>
      </c>
      <c r="W56" s="329" t="s">
        <v>361</v>
      </c>
      <c r="X56" s="329" t="s">
        <v>400</v>
      </c>
      <c r="Y56" s="470">
        <v>115917.78</v>
      </c>
    </row>
    <row r="57" spans="2:25" s="400" customFormat="1" x14ac:dyDescent="0.25">
      <c r="B57" s="329" t="s">
        <v>351</v>
      </c>
      <c r="C57" s="490" t="s">
        <v>519</v>
      </c>
      <c r="D57" s="490" t="s">
        <v>520</v>
      </c>
      <c r="E57" s="329" t="s">
        <v>521</v>
      </c>
      <c r="F57" s="329" t="s">
        <v>365</v>
      </c>
      <c r="G57" s="469" t="s">
        <v>400</v>
      </c>
      <c r="H57" s="329" t="s">
        <v>400</v>
      </c>
      <c r="I57" s="329" t="s">
        <v>400</v>
      </c>
      <c r="J57" s="329" t="s">
        <v>400</v>
      </c>
      <c r="K57" s="329" t="s">
        <v>400</v>
      </c>
      <c r="L57" s="329" t="s">
        <v>400</v>
      </c>
      <c r="M57" s="329" t="s">
        <v>401</v>
      </c>
      <c r="N57" s="329" t="s">
        <v>361</v>
      </c>
      <c r="O57" s="329" t="s">
        <v>400</v>
      </c>
      <c r="P57" s="329" t="s">
        <v>400</v>
      </c>
      <c r="Q57" s="329" t="s">
        <v>400</v>
      </c>
      <c r="R57" s="329" t="s">
        <v>400</v>
      </c>
      <c r="S57" s="329" t="s">
        <v>400</v>
      </c>
      <c r="T57" s="329" t="s">
        <v>400</v>
      </c>
      <c r="U57" s="329" t="s">
        <v>400</v>
      </c>
      <c r="V57" s="329" t="s">
        <v>401</v>
      </c>
      <c r="W57" s="329" t="s">
        <v>361</v>
      </c>
      <c r="X57" s="329" t="s">
        <v>400</v>
      </c>
      <c r="Y57" s="470">
        <v>37134.21</v>
      </c>
    </row>
    <row r="58" spans="2:25" s="400" customFormat="1" x14ac:dyDescent="0.25">
      <c r="B58" s="329" t="s">
        <v>351</v>
      </c>
      <c r="C58" s="490" t="s">
        <v>522</v>
      </c>
      <c r="D58" s="490" t="s">
        <v>523</v>
      </c>
      <c r="E58" s="329" t="s">
        <v>524</v>
      </c>
      <c r="F58" s="329" t="s">
        <v>365</v>
      </c>
      <c r="G58" s="469" t="s">
        <v>400</v>
      </c>
      <c r="H58" s="329" t="s">
        <v>400</v>
      </c>
      <c r="I58" s="329" t="s">
        <v>400</v>
      </c>
      <c r="J58" s="329" t="s">
        <v>400</v>
      </c>
      <c r="K58" s="329" t="s">
        <v>400</v>
      </c>
      <c r="L58" s="329" t="s">
        <v>400</v>
      </c>
      <c r="M58" s="329" t="s">
        <v>401</v>
      </c>
      <c r="N58" s="329" t="s">
        <v>361</v>
      </c>
      <c r="O58" s="329" t="s">
        <v>400</v>
      </c>
      <c r="P58" s="329" t="s">
        <v>400</v>
      </c>
      <c r="Q58" s="329" t="s">
        <v>400</v>
      </c>
      <c r="R58" s="329" t="s">
        <v>400</v>
      </c>
      <c r="S58" s="329" t="s">
        <v>400</v>
      </c>
      <c r="T58" s="329" t="s">
        <v>400</v>
      </c>
      <c r="U58" s="329" t="s">
        <v>400</v>
      </c>
      <c r="V58" s="329" t="s">
        <v>401</v>
      </c>
      <c r="W58" s="329" t="s">
        <v>361</v>
      </c>
      <c r="X58" s="329" t="s">
        <v>400</v>
      </c>
      <c r="Y58" s="470">
        <v>74980.69</v>
      </c>
    </row>
    <row r="59" spans="2:25" s="400" customFormat="1" x14ac:dyDescent="0.25">
      <c r="B59" s="329" t="s">
        <v>351</v>
      </c>
      <c r="C59" s="490" t="s">
        <v>525</v>
      </c>
      <c r="D59" s="490" t="s">
        <v>526</v>
      </c>
      <c r="E59" s="329" t="s">
        <v>527</v>
      </c>
      <c r="F59" s="329" t="s">
        <v>365</v>
      </c>
      <c r="G59" s="469" t="s">
        <v>400</v>
      </c>
      <c r="H59" s="329" t="s">
        <v>400</v>
      </c>
      <c r="I59" s="329" t="s">
        <v>400</v>
      </c>
      <c r="J59" s="329" t="s">
        <v>400</v>
      </c>
      <c r="K59" s="329" t="s">
        <v>400</v>
      </c>
      <c r="L59" s="329" t="s">
        <v>400</v>
      </c>
      <c r="M59" s="329" t="s">
        <v>401</v>
      </c>
      <c r="N59" s="329" t="s">
        <v>361</v>
      </c>
      <c r="O59" s="329" t="s">
        <v>400</v>
      </c>
      <c r="P59" s="329" t="s">
        <v>400</v>
      </c>
      <c r="Q59" s="329" t="s">
        <v>400</v>
      </c>
      <c r="R59" s="329" t="s">
        <v>400</v>
      </c>
      <c r="S59" s="329" t="s">
        <v>400</v>
      </c>
      <c r="T59" s="329" t="s">
        <v>400</v>
      </c>
      <c r="U59" s="329" t="s">
        <v>400</v>
      </c>
      <c r="V59" s="329" t="s">
        <v>401</v>
      </c>
      <c r="W59" s="329" t="s">
        <v>361</v>
      </c>
      <c r="X59" s="329" t="s">
        <v>400</v>
      </c>
      <c r="Y59" s="470">
        <v>117907.69</v>
      </c>
    </row>
    <row r="60" spans="2:25" s="400" customFormat="1" x14ac:dyDescent="0.25">
      <c r="B60" s="329" t="s">
        <v>351</v>
      </c>
      <c r="C60" s="490" t="s">
        <v>528</v>
      </c>
      <c r="D60" s="490" t="s">
        <v>529</v>
      </c>
      <c r="E60" s="329" t="s">
        <v>530</v>
      </c>
      <c r="F60" s="329" t="s">
        <v>365</v>
      </c>
      <c r="G60" s="469" t="s">
        <v>400</v>
      </c>
      <c r="H60" s="329" t="s">
        <v>400</v>
      </c>
      <c r="I60" s="329" t="s">
        <v>400</v>
      </c>
      <c r="J60" s="329" t="s">
        <v>400</v>
      </c>
      <c r="K60" s="329" t="s">
        <v>400</v>
      </c>
      <c r="L60" s="329" t="s">
        <v>400</v>
      </c>
      <c r="M60" s="329" t="s">
        <v>401</v>
      </c>
      <c r="N60" s="329" t="s">
        <v>361</v>
      </c>
      <c r="O60" s="329" t="s">
        <v>400</v>
      </c>
      <c r="P60" s="329" t="s">
        <v>400</v>
      </c>
      <c r="Q60" s="329" t="s">
        <v>400</v>
      </c>
      <c r="R60" s="329" t="s">
        <v>400</v>
      </c>
      <c r="S60" s="329" t="s">
        <v>400</v>
      </c>
      <c r="T60" s="329" t="s">
        <v>400</v>
      </c>
      <c r="U60" s="329" t="s">
        <v>400</v>
      </c>
      <c r="V60" s="329" t="s">
        <v>401</v>
      </c>
      <c r="W60" s="329" t="s">
        <v>361</v>
      </c>
      <c r="X60" s="329" t="s">
        <v>400</v>
      </c>
      <c r="Y60" s="470">
        <v>164576.45000000001</v>
      </c>
    </row>
    <row r="61" spans="2:25" s="400" customFormat="1" x14ac:dyDescent="0.25">
      <c r="B61" s="329" t="s">
        <v>351</v>
      </c>
      <c r="C61" s="490" t="s">
        <v>372</v>
      </c>
      <c r="D61" s="490" t="s">
        <v>373</v>
      </c>
      <c r="E61" s="329" t="s">
        <v>374</v>
      </c>
      <c r="F61" s="329" t="s">
        <v>365</v>
      </c>
      <c r="G61" s="469" t="s">
        <v>400</v>
      </c>
      <c r="H61" s="329" t="s">
        <v>400</v>
      </c>
      <c r="I61" s="329" t="s">
        <v>400</v>
      </c>
      <c r="J61" s="329" t="s">
        <v>400</v>
      </c>
      <c r="K61" s="329" t="s">
        <v>400</v>
      </c>
      <c r="L61" s="329" t="s">
        <v>400</v>
      </c>
      <c r="M61" s="329" t="s">
        <v>401</v>
      </c>
      <c r="N61" s="329" t="s">
        <v>361</v>
      </c>
      <c r="O61" s="329" t="s">
        <v>400</v>
      </c>
      <c r="P61" s="329" t="s">
        <v>400</v>
      </c>
      <c r="Q61" s="329" t="s">
        <v>400</v>
      </c>
      <c r="R61" s="329" t="s">
        <v>400</v>
      </c>
      <c r="S61" s="329" t="s">
        <v>400</v>
      </c>
      <c r="T61" s="329" t="s">
        <v>400</v>
      </c>
      <c r="U61" s="329" t="s">
        <v>400</v>
      </c>
      <c r="V61" s="329" t="s">
        <v>401</v>
      </c>
      <c r="W61" s="329" t="s">
        <v>361</v>
      </c>
      <c r="X61" s="329" t="s">
        <v>400</v>
      </c>
      <c r="Y61" s="470">
        <v>136518.72</v>
      </c>
    </row>
    <row r="62" spans="2:25" s="400" customFormat="1" x14ac:dyDescent="0.25">
      <c r="B62" s="329" t="s">
        <v>351</v>
      </c>
      <c r="C62" s="490" t="s">
        <v>531</v>
      </c>
      <c r="D62" s="490" t="s">
        <v>532</v>
      </c>
      <c r="E62" s="329" t="s">
        <v>533</v>
      </c>
      <c r="F62" s="329" t="s">
        <v>365</v>
      </c>
      <c r="G62" s="469" t="s">
        <v>400</v>
      </c>
      <c r="H62" s="329" t="s">
        <v>400</v>
      </c>
      <c r="I62" s="329" t="s">
        <v>400</v>
      </c>
      <c r="J62" s="329" t="s">
        <v>400</v>
      </c>
      <c r="K62" s="329" t="s">
        <v>400</v>
      </c>
      <c r="L62" s="329" t="s">
        <v>400</v>
      </c>
      <c r="M62" s="329" t="s">
        <v>401</v>
      </c>
      <c r="N62" s="329" t="s">
        <v>361</v>
      </c>
      <c r="O62" s="329" t="s">
        <v>400</v>
      </c>
      <c r="P62" s="329" t="s">
        <v>400</v>
      </c>
      <c r="Q62" s="329" t="s">
        <v>400</v>
      </c>
      <c r="R62" s="329" t="s">
        <v>400</v>
      </c>
      <c r="S62" s="329" t="s">
        <v>400</v>
      </c>
      <c r="T62" s="329" t="s">
        <v>400</v>
      </c>
      <c r="U62" s="329" t="s">
        <v>400</v>
      </c>
      <c r="V62" s="329" t="s">
        <v>401</v>
      </c>
      <c r="W62" s="329" t="s">
        <v>361</v>
      </c>
      <c r="X62" s="329" t="s">
        <v>400</v>
      </c>
      <c r="Y62" s="470">
        <v>90826.4</v>
      </c>
    </row>
    <row r="63" spans="2:25" s="400" customFormat="1" x14ac:dyDescent="0.25">
      <c r="B63" s="329" t="s">
        <v>351</v>
      </c>
      <c r="C63" s="490" t="s">
        <v>381</v>
      </c>
      <c r="D63" s="490" t="s">
        <v>382</v>
      </c>
      <c r="E63" s="329" t="s">
        <v>383</v>
      </c>
      <c r="F63" s="329" t="s">
        <v>365</v>
      </c>
      <c r="G63" s="469" t="s">
        <v>400</v>
      </c>
      <c r="H63" s="329" t="s">
        <v>400</v>
      </c>
      <c r="I63" s="329" t="s">
        <v>400</v>
      </c>
      <c r="J63" s="329" t="s">
        <v>400</v>
      </c>
      <c r="K63" s="329" t="s">
        <v>400</v>
      </c>
      <c r="L63" s="329" t="s">
        <v>400</v>
      </c>
      <c r="M63" s="329" t="s">
        <v>401</v>
      </c>
      <c r="N63" s="329" t="s">
        <v>361</v>
      </c>
      <c r="O63" s="329" t="s">
        <v>400</v>
      </c>
      <c r="P63" s="329" t="s">
        <v>400</v>
      </c>
      <c r="Q63" s="329" t="s">
        <v>400</v>
      </c>
      <c r="R63" s="329" t="s">
        <v>400</v>
      </c>
      <c r="S63" s="329" t="s">
        <v>400</v>
      </c>
      <c r="T63" s="329" t="s">
        <v>400</v>
      </c>
      <c r="U63" s="329" t="s">
        <v>400</v>
      </c>
      <c r="V63" s="329" t="s">
        <v>401</v>
      </c>
      <c r="W63" s="329" t="s">
        <v>361</v>
      </c>
      <c r="X63" s="329" t="s">
        <v>400</v>
      </c>
      <c r="Y63" s="470">
        <v>170335.09999999998</v>
      </c>
    </row>
    <row r="64" spans="2:25" s="400" customFormat="1" x14ac:dyDescent="0.25">
      <c r="B64" s="329" t="s">
        <v>351</v>
      </c>
      <c r="C64" s="490" t="s">
        <v>534</v>
      </c>
      <c r="D64" s="490" t="s">
        <v>535</v>
      </c>
      <c r="E64" s="329" t="s">
        <v>536</v>
      </c>
      <c r="F64" s="329" t="s">
        <v>365</v>
      </c>
      <c r="G64" s="469" t="s">
        <v>400</v>
      </c>
      <c r="H64" s="329" t="s">
        <v>400</v>
      </c>
      <c r="I64" s="329" t="s">
        <v>400</v>
      </c>
      <c r="J64" s="329" t="s">
        <v>400</v>
      </c>
      <c r="K64" s="329" t="s">
        <v>400</v>
      </c>
      <c r="L64" s="329" t="s">
        <v>400</v>
      </c>
      <c r="M64" s="329" t="s">
        <v>401</v>
      </c>
      <c r="N64" s="329" t="s">
        <v>361</v>
      </c>
      <c r="O64" s="329" t="s">
        <v>400</v>
      </c>
      <c r="P64" s="329" t="s">
        <v>400</v>
      </c>
      <c r="Q64" s="329" t="s">
        <v>400</v>
      </c>
      <c r="R64" s="329" t="s">
        <v>400</v>
      </c>
      <c r="S64" s="329" t="s">
        <v>400</v>
      </c>
      <c r="T64" s="329" t="s">
        <v>400</v>
      </c>
      <c r="U64" s="329" t="s">
        <v>400</v>
      </c>
      <c r="V64" s="329" t="s">
        <v>401</v>
      </c>
      <c r="W64" s="329" t="s">
        <v>361</v>
      </c>
      <c r="X64" s="329" t="s">
        <v>400</v>
      </c>
      <c r="Y64" s="470">
        <v>96696.35</v>
      </c>
    </row>
    <row r="65" spans="2:25" s="400" customFormat="1" x14ac:dyDescent="0.25">
      <c r="B65" s="329" t="s">
        <v>351</v>
      </c>
      <c r="C65" s="490" t="s">
        <v>537</v>
      </c>
      <c r="D65" s="490" t="s">
        <v>538</v>
      </c>
      <c r="E65" s="329" t="s">
        <v>539</v>
      </c>
      <c r="F65" s="329" t="s">
        <v>365</v>
      </c>
      <c r="G65" s="469" t="s">
        <v>400</v>
      </c>
      <c r="H65" s="329" t="s">
        <v>400</v>
      </c>
      <c r="I65" s="329" t="s">
        <v>400</v>
      </c>
      <c r="J65" s="329" t="s">
        <v>400</v>
      </c>
      <c r="K65" s="329" t="s">
        <v>400</v>
      </c>
      <c r="L65" s="329" t="s">
        <v>400</v>
      </c>
      <c r="M65" s="329" t="s">
        <v>401</v>
      </c>
      <c r="N65" s="329" t="s">
        <v>361</v>
      </c>
      <c r="O65" s="329" t="s">
        <v>400</v>
      </c>
      <c r="P65" s="329" t="s">
        <v>400</v>
      </c>
      <c r="Q65" s="329" t="s">
        <v>400</v>
      </c>
      <c r="R65" s="329" t="s">
        <v>400</v>
      </c>
      <c r="S65" s="329" t="s">
        <v>400</v>
      </c>
      <c r="T65" s="329" t="s">
        <v>400</v>
      </c>
      <c r="U65" s="329" t="s">
        <v>400</v>
      </c>
      <c r="V65" s="329" t="s">
        <v>401</v>
      </c>
      <c r="W65" s="329" t="s">
        <v>361</v>
      </c>
      <c r="X65" s="329" t="s">
        <v>400</v>
      </c>
      <c r="Y65" s="470">
        <v>138881.98000000001</v>
      </c>
    </row>
    <row r="66" spans="2:25" s="400" customFormat="1" x14ac:dyDescent="0.25">
      <c r="B66" s="329" t="s">
        <v>351</v>
      </c>
      <c r="C66" s="490" t="s">
        <v>540</v>
      </c>
      <c r="D66" s="490" t="s">
        <v>541</v>
      </c>
      <c r="E66" s="329" t="s">
        <v>542</v>
      </c>
      <c r="F66" s="329" t="s">
        <v>365</v>
      </c>
      <c r="G66" s="469" t="s">
        <v>400</v>
      </c>
      <c r="H66" s="329" t="s">
        <v>400</v>
      </c>
      <c r="I66" s="329" t="s">
        <v>400</v>
      </c>
      <c r="J66" s="329" t="s">
        <v>400</v>
      </c>
      <c r="K66" s="329" t="s">
        <v>400</v>
      </c>
      <c r="L66" s="329" t="s">
        <v>400</v>
      </c>
      <c r="M66" s="329" t="s">
        <v>401</v>
      </c>
      <c r="N66" s="329" t="s">
        <v>361</v>
      </c>
      <c r="O66" s="329" t="s">
        <v>400</v>
      </c>
      <c r="P66" s="329" t="s">
        <v>400</v>
      </c>
      <c r="Q66" s="329" t="s">
        <v>400</v>
      </c>
      <c r="R66" s="329" t="s">
        <v>400</v>
      </c>
      <c r="S66" s="329" t="s">
        <v>400</v>
      </c>
      <c r="T66" s="329" t="s">
        <v>400</v>
      </c>
      <c r="U66" s="329" t="s">
        <v>400</v>
      </c>
      <c r="V66" s="329" t="s">
        <v>401</v>
      </c>
      <c r="W66" s="329" t="s">
        <v>361</v>
      </c>
      <c r="X66" s="329" t="s">
        <v>400</v>
      </c>
      <c r="Y66" s="470">
        <v>103016.12</v>
      </c>
    </row>
    <row r="67" spans="2:25" s="400" customFormat="1" x14ac:dyDescent="0.25">
      <c r="B67" s="329" t="s">
        <v>351</v>
      </c>
      <c r="C67" s="490" t="s">
        <v>543</v>
      </c>
      <c r="D67" s="490" t="s">
        <v>544</v>
      </c>
      <c r="E67" s="329" t="s">
        <v>545</v>
      </c>
      <c r="F67" s="329" t="s">
        <v>365</v>
      </c>
      <c r="G67" s="469" t="s">
        <v>400</v>
      </c>
      <c r="H67" s="329" t="s">
        <v>400</v>
      </c>
      <c r="I67" s="329" t="s">
        <v>400</v>
      </c>
      <c r="J67" s="329" t="s">
        <v>400</v>
      </c>
      <c r="K67" s="329" t="s">
        <v>400</v>
      </c>
      <c r="L67" s="329" t="s">
        <v>400</v>
      </c>
      <c r="M67" s="329" t="s">
        <v>401</v>
      </c>
      <c r="N67" s="329" t="s">
        <v>361</v>
      </c>
      <c r="O67" s="329" t="s">
        <v>400</v>
      </c>
      <c r="P67" s="329" t="s">
        <v>400</v>
      </c>
      <c r="Q67" s="329" t="s">
        <v>400</v>
      </c>
      <c r="R67" s="329" t="s">
        <v>400</v>
      </c>
      <c r="S67" s="329" t="s">
        <v>400</v>
      </c>
      <c r="T67" s="329" t="s">
        <v>400</v>
      </c>
      <c r="U67" s="329" t="s">
        <v>400</v>
      </c>
      <c r="V67" s="329" t="s">
        <v>401</v>
      </c>
      <c r="W67" s="329" t="s">
        <v>361</v>
      </c>
      <c r="X67" s="329" t="s">
        <v>400</v>
      </c>
      <c r="Y67" s="470">
        <v>120458.34</v>
      </c>
    </row>
    <row r="68" spans="2:25" s="400" customFormat="1" x14ac:dyDescent="0.25">
      <c r="B68" s="329" t="s">
        <v>351</v>
      </c>
      <c r="C68" s="490" t="s">
        <v>546</v>
      </c>
      <c r="D68" s="490" t="s">
        <v>547</v>
      </c>
      <c r="E68" s="329" t="s">
        <v>548</v>
      </c>
      <c r="F68" s="329" t="s">
        <v>365</v>
      </c>
      <c r="G68" s="469" t="s">
        <v>400</v>
      </c>
      <c r="H68" s="329" t="s">
        <v>400</v>
      </c>
      <c r="I68" s="329" t="s">
        <v>400</v>
      </c>
      <c r="J68" s="329" t="s">
        <v>400</v>
      </c>
      <c r="K68" s="329" t="s">
        <v>400</v>
      </c>
      <c r="L68" s="329" t="s">
        <v>400</v>
      </c>
      <c r="M68" s="329" t="s">
        <v>401</v>
      </c>
      <c r="N68" s="329" t="s">
        <v>361</v>
      </c>
      <c r="O68" s="329" t="s">
        <v>400</v>
      </c>
      <c r="P68" s="329" t="s">
        <v>400</v>
      </c>
      <c r="Q68" s="329" t="s">
        <v>400</v>
      </c>
      <c r="R68" s="329" t="s">
        <v>400</v>
      </c>
      <c r="S68" s="329" t="s">
        <v>400</v>
      </c>
      <c r="T68" s="329" t="s">
        <v>400</v>
      </c>
      <c r="U68" s="329" t="s">
        <v>400</v>
      </c>
      <c r="V68" s="329" t="s">
        <v>401</v>
      </c>
      <c r="W68" s="329" t="s">
        <v>361</v>
      </c>
      <c r="X68" s="329" t="s">
        <v>400</v>
      </c>
      <c r="Y68" s="470">
        <v>107437.22</v>
      </c>
    </row>
    <row r="69" spans="2:25" s="400" customFormat="1" x14ac:dyDescent="0.25">
      <c r="B69" s="329" t="s">
        <v>351</v>
      </c>
      <c r="C69" s="490" t="s">
        <v>549</v>
      </c>
      <c r="D69" s="490" t="s">
        <v>550</v>
      </c>
      <c r="E69" s="329" t="s">
        <v>551</v>
      </c>
      <c r="F69" s="329" t="s">
        <v>365</v>
      </c>
      <c r="G69" s="469" t="s">
        <v>400</v>
      </c>
      <c r="H69" s="329" t="s">
        <v>400</v>
      </c>
      <c r="I69" s="329" t="s">
        <v>400</v>
      </c>
      <c r="J69" s="329" t="s">
        <v>400</v>
      </c>
      <c r="K69" s="329" t="s">
        <v>400</v>
      </c>
      <c r="L69" s="329" t="s">
        <v>400</v>
      </c>
      <c r="M69" s="329" t="s">
        <v>401</v>
      </c>
      <c r="N69" s="329" t="s">
        <v>361</v>
      </c>
      <c r="O69" s="329" t="s">
        <v>400</v>
      </c>
      <c r="P69" s="329" t="s">
        <v>400</v>
      </c>
      <c r="Q69" s="329" t="s">
        <v>400</v>
      </c>
      <c r="R69" s="329" t="s">
        <v>400</v>
      </c>
      <c r="S69" s="329" t="s">
        <v>400</v>
      </c>
      <c r="T69" s="329" t="s">
        <v>400</v>
      </c>
      <c r="U69" s="329" t="s">
        <v>400</v>
      </c>
      <c r="V69" s="329" t="s">
        <v>401</v>
      </c>
      <c r="W69" s="329" t="s">
        <v>361</v>
      </c>
      <c r="X69" s="329" t="s">
        <v>400</v>
      </c>
      <c r="Y69" s="470">
        <v>19387.54</v>
      </c>
    </row>
    <row r="70" spans="2:25" s="400" customFormat="1" x14ac:dyDescent="0.25">
      <c r="B70" s="329" t="s">
        <v>351</v>
      </c>
      <c r="C70" s="490" t="s">
        <v>552</v>
      </c>
      <c r="D70" s="490" t="s">
        <v>553</v>
      </c>
      <c r="E70" s="329" t="s">
        <v>554</v>
      </c>
      <c r="F70" s="329" t="s">
        <v>365</v>
      </c>
      <c r="G70" s="469" t="s">
        <v>400</v>
      </c>
      <c r="H70" s="329" t="s">
        <v>400</v>
      </c>
      <c r="I70" s="329" t="s">
        <v>400</v>
      </c>
      <c r="J70" s="329" t="s">
        <v>400</v>
      </c>
      <c r="K70" s="329" t="s">
        <v>400</v>
      </c>
      <c r="L70" s="329" t="s">
        <v>400</v>
      </c>
      <c r="M70" s="329" t="s">
        <v>401</v>
      </c>
      <c r="N70" s="329" t="s">
        <v>361</v>
      </c>
      <c r="O70" s="329" t="s">
        <v>400</v>
      </c>
      <c r="P70" s="329" t="s">
        <v>400</v>
      </c>
      <c r="Q70" s="329" t="s">
        <v>400</v>
      </c>
      <c r="R70" s="329" t="s">
        <v>400</v>
      </c>
      <c r="S70" s="329" t="s">
        <v>400</v>
      </c>
      <c r="T70" s="329" t="s">
        <v>400</v>
      </c>
      <c r="U70" s="329" t="s">
        <v>400</v>
      </c>
      <c r="V70" s="329" t="s">
        <v>401</v>
      </c>
      <c r="W70" s="329" t="s">
        <v>361</v>
      </c>
      <c r="X70" s="329" t="s">
        <v>400</v>
      </c>
      <c r="Y70" s="470">
        <v>112283.17000000001</v>
      </c>
    </row>
    <row r="71" spans="2:25" s="400" customFormat="1" x14ac:dyDescent="0.25">
      <c r="B71" s="329" t="s">
        <v>351</v>
      </c>
      <c r="C71" s="490" t="s">
        <v>555</v>
      </c>
      <c r="D71" s="490" t="s">
        <v>556</v>
      </c>
      <c r="E71" s="329" t="s">
        <v>557</v>
      </c>
      <c r="F71" s="329" t="s">
        <v>365</v>
      </c>
      <c r="G71" s="469" t="s">
        <v>400</v>
      </c>
      <c r="H71" s="329" t="s">
        <v>400</v>
      </c>
      <c r="I71" s="329" t="s">
        <v>400</v>
      </c>
      <c r="J71" s="329" t="s">
        <v>400</v>
      </c>
      <c r="K71" s="329" t="s">
        <v>400</v>
      </c>
      <c r="L71" s="329" t="s">
        <v>400</v>
      </c>
      <c r="M71" s="329" t="s">
        <v>401</v>
      </c>
      <c r="N71" s="329" t="s">
        <v>361</v>
      </c>
      <c r="O71" s="329" t="s">
        <v>400</v>
      </c>
      <c r="P71" s="329" t="s">
        <v>400</v>
      </c>
      <c r="Q71" s="329" t="s">
        <v>400</v>
      </c>
      <c r="R71" s="329" t="s">
        <v>400</v>
      </c>
      <c r="S71" s="329" t="s">
        <v>400</v>
      </c>
      <c r="T71" s="329" t="s">
        <v>400</v>
      </c>
      <c r="U71" s="329" t="s">
        <v>400</v>
      </c>
      <c r="V71" s="329" t="s">
        <v>401</v>
      </c>
      <c r="W71" s="329" t="s">
        <v>361</v>
      </c>
      <c r="X71" s="329" t="s">
        <v>400</v>
      </c>
      <c r="Y71" s="470">
        <v>79833.05</v>
      </c>
    </row>
    <row r="72" spans="2:25" s="400" customFormat="1" x14ac:dyDescent="0.25">
      <c r="B72" s="329" t="s">
        <v>351</v>
      </c>
      <c r="C72" s="490" t="s">
        <v>558</v>
      </c>
      <c r="D72" s="490" t="s">
        <v>559</v>
      </c>
      <c r="E72" s="329" t="s">
        <v>560</v>
      </c>
      <c r="F72" s="329" t="s">
        <v>365</v>
      </c>
      <c r="G72" s="469" t="s">
        <v>400</v>
      </c>
      <c r="H72" s="329" t="s">
        <v>400</v>
      </c>
      <c r="I72" s="329" t="s">
        <v>400</v>
      </c>
      <c r="J72" s="329" t="s">
        <v>400</v>
      </c>
      <c r="K72" s="329" t="s">
        <v>400</v>
      </c>
      <c r="L72" s="329" t="s">
        <v>400</v>
      </c>
      <c r="M72" s="329" t="s">
        <v>401</v>
      </c>
      <c r="N72" s="329" t="s">
        <v>361</v>
      </c>
      <c r="O72" s="329" t="s">
        <v>400</v>
      </c>
      <c r="P72" s="329" t="s">
        <v>400</v>
      </c>
      <c r="Q72" s="329" t="s">
        <v>400</v>
      </c>
      <c r="R72" s="329" t="s">
        <v>400</v>
      </c>
      <c r="S72" s="329" t="s">
        <v>400</v>
      </c>
      <c r="T72" s="329" t="s">
        <v>400</v>
      </c>
      <c r="U72" s="329" t="s">
        <v>400</v>
      </c>
      <c r="V72" s="329" t="s">
        <v>401</v>
      </c>
      <c r="W72" s="329" t="s">
        <v>361</v>
      </c>
      <c r="X72" s="329" t="s">
        <v>400</v>
      </c>
      <c r="Y72" s="470">
        <v>111307.70999999999</v>
      </c>
    </row>
    <row r="73" spans="2:25" s="400" customFormat="1" x14ac:dyDescent="0.25">
      <c r="B73" s="329" t="s">
        <v>351</v>
      </c>
      <c r="C73" s="490" t="s">
        <v>561</v>
      </c>
      <c r="D73" s="490" t="s">
        <v>562</v>
      </c>
      <c r="E73" s="329" t="s">
        <v>563</v>
      </c>
      <c r="F73" s="329" t="s">
        <v>365</v>
      </c>
      <c r="G73" s="469" t="s">
        <v>400</v>
      </c>
      <c r="H73" s="329" t="s">
        <v>400</v>
      </c>
      <c r="I73" s="329" t="s">
        <v>400</v>
      </c>
      <c r="J73" s="329" t="s">
        <v>400</v>
      </c>
      <c r="K73" s="329" t="s">
        <v>400</v>
      </c>
      <c r="L73" s="329" t="s">
        <v>400</v>
      </c>
      <c r="M73" s="329" t="s">
        <v>401</v>
      </c>
      <c r="N73" s="329" t="s">
        <v>361</v>
      </c>
      <c r="O73" s="329" t="s">
        <v>400</v>
      </c>
      <c r="P73" s="329" t="s">
        <v>400</v>
      </c>
      <c r="Q73" s="329" t="s">
        <v>400</v>
      </c>
      <c r="R73" s="329" t="s">
        <v>400</v>
      </c>
      <c r="S73" s="329" t="s">
        <v>400</v>
      </c>
      <c r="T73" s="329" t="s">
        <v>400</v>
      </c>
      <c r="U73" s="329" t="s">
        <v>400</v>
      </c>
      <c r="V73" s="329" t="s">
        <v>401</v>
      </c>
      <c r="W73" s="329" t="s">
        <v>361</v>
      </c>
      <c r="X73" s="329" t="s">
        <v>400</v>
      </c>
      <c r="Y73" s="470">
        <v>114743.44</v>
      </c>
    </row>
    <row r="74" spans="2:25" s="400" customFormat="1" x14ac:dyDescent="0.25">
      <c r="B74" s="329" t="s">
        <v>351</v>
      </c>
      <c r="C74" s="490" t="s">
        <v>564</v>
      </c>
      <c r="D74" s="490" t="s">
        <v>565</v>
      </c>
      <c r="E74" s="329" t="s">
        <v>566</v>
      </c>
      <c r="F74" s="329" t="s">
        <v>365</v>
      </c>
      <c r="G74" s="469" t="s">
        <v>400</v>
      </c>
      <c r="H74" s="329" t="s">
        <v>400</v>
      </c>
      <c r="I74" s="329" t="s">
        <v>400</v>
      </c>
      <c r="J74" s="329" t="s">
        <v>400</v>
      </c>
      <c r="K74" s="329" t="s">
        <v>400</v>
      </c>
      <c r="L74" s="329" t="s">
        <v>400</v>
      </c>
      <c r="M74" s="329" t="s">
        <v>401</v>
      </c>
      <c r="N74" s="329" t="s">
        <v>361</v>
      </c>
      <c r="O74" s="329" t="s">
        <v>400</v>
      </c>
      <c r="P74" s="329" t="s">
        <v>400</v>
      </c>
      <c r="Q74" s="329" t="s">
        <v>400</v>
      </c>
      <c r="R74" s="329" t="s">
        <v>400</v>
      </c>
      <c r="S74" s="329" t="s">
        <v>400</v>
      </c>
      <c r="T74" s="329" t="s">
        <v>400</v>
      </c>
      <c r="U74" s="329" t="s">
        <v>400</v>
      </c>
      <c r="V74" s="329" t="s">
        <v>401</v>
      </c>
      <c r="W74" s="329" t="s">
        <v>361</v>
      </c>
      <c r="X74" s="329" t="s">
        <v>400</v>
      </c>
      <c r="Y74" s="470">
        <v>142185.49</v>
      </c>
    </row>
    <row r="75" spans="2:25" s="400" customFormat="1" x14ac:dyDescent="0.25">
      <c r="B75" s="329" t="s">
        <v>351</v>
      </c>
      <c r="C75" s="490" t="s">
        <v>567</v>
      </c>
      <c r="D75" s="490" t="s">
        <v>568</v>
      </c>
      <c r="E75" s="329" t="s">
        <v>569</v>
      </c>
      <c r="F75" s="329" t="s">
        <v>365</v>
      </c>
      <c r="G75" s="469" t="s">
        <v>400</v>
      </c>
      <c r="H75" s="329" t="s">
        <v>400</v>
      </c>
      <c r="I75" s="329" t="s">
        <v>400</v>
      </c>
      <c r="J75" s="329" t="s">
        <v>400</v>
      </c>
      <c r="K75" s="329" t="s">
        <v>400</v>
      </c>
      <c r="L75" s="329" t="s">
        <v>400</v>
      </c>
      <c r="M75" s="329" t="s">
        <v>401</v>
      </c>
      <c r="N75" s="329" t="s">
        <v>361</v>
      </c>
      <c r="O75" s="329" t="s">
        <v>400</v>
      </c>
      <c r="P75" s="329" t="s">
        <v>400</v>
      </c>
      <c r="Q75" s="329" t="s">
        <v>400</v>
      </c>
      <c r="R75" s="329" t="s">
        <v>400</v>
      </c>
      <c r="S75" s="329" t="s">
        <v>400</v>
      </c>
      <c r="T75" s="329" t="s">
        <v>400</v>
      </c>
      <c r="U75" s="329" t="s">
        <v>400</v>
      </c>
      <c r="V75" s="329" t="s">
        <v>401</v>
      </c>
      <c r="W75" s="329" t="s">
        <v>361</v>
      </c>
      <c r="X75" s="329" t="s">
        <v>400</v>
      </c>
      <c r="Y75" s="470">
        <v>123015.41999999998</v>
      </c>
    </row>
    <row r="76" spans="2:25" s="400" customFormat="1" x14ac:dyDescent="0.25">
      <c r="B76" s="329" t="s">
        <v>351</v>
      </c>
      <c r="C76" s="490" t="s">
        <v>570</v>
      </c>
      <c r="D76" s="490" t="s">
        <v>571</v>
      </c>
      <c r="E76" s="329" t="s">
        <v>572</v>
      </c>
      <c r="F76" s="329" t="s">
        <v>365</v>
      </c>
      <c r="G76" s="469" t="s">
        <v>400</v>
      </c>
      <c r="H76" s="329" t="s">
        <v>400</v>
      </c>
      <c r="I76" s="329" t="s">
        <v>400</v>
      </c>
      <c r="J76" s="329" t="s">
        <v>400</v>
      </c>
      <c r="K76" s="329" t="s">
        <v>400</v>
      </c>
      <c r="L76" s="329" t="s">
        <v>400</v>
      </c>
      <c r="M76" s="329" t="s">
        <v>401</v>
      </c>
      <c r="N76" s="329" t="s">
        <v>361</v>
      </c>
      <c r="O76" s="329" t="s">
        <v>400</v>
      </c>
      <c r="P76" s="329" t="s">
        <v>400</v>
      </c>
      <c r="Q76" s="329" t="s">
        <v>400</v>
      </c>
      <c r="R76" s="329" t="s">
        <v>400</v>
      </c>
      <c r="S76" s="329" t="s">
        <v>400</v>
      </c>
      <c r="T76" s="329" t="s">
        <v>400</v>
      </c>
      <c r="U76" s="329" t="s">
        <v>400</v>
      </c>
      <c r="V76" s="329" t="s">
        <v>401</v>
      </c>
      <c r="W76" s="329" t="s">
        <v>361</v>
      </c>
      <c r="X76" s="329" t="s">
        <v>400</v>
      </c>
      <c r="Y76" s="470">
        <v>40742.089999999997</v>
      </c>
    </row>
    <row r="77" spans="2:25" s="400" customFormat="1" x14ac:dyDescent="0.25">
      <c r="B77" s="329" t="s">
        <v>351</v>
      </c>
      <c r="C77" s="490" t="s">
        <v>573</v>
      </c>
      <c r="D77" s="490" t="s">
        <v>574</v>
      </c>
      <c r="E77" s="329" t="s">
        <v>575</v>
      </c>
      <c r="F77" s="329" t="s">
        <v>365</v>
      </c>
      <c r="G77" s="469" t="s">
        <v>400</v>
      </c>
      <c r="H77" s="329" t="s">
        <v>400</v>
      </c>
      <c r="I77" s="329" t="s">
        <v>400</v>
      </c>
      <c r="J77" s="329" t="s">
        <v>400</v>
      </c>
      <c r="K77" s="329" t="s">
        <v>400</v>
      </c>
      <c r="L77" s="329" t="s">
        <v>400</v>
      </c>
      <c r="M77" s="329" t="s">
        <v>401</v>
      </c>
      <c r="N77" s="329" t="s">
        <v>361</v>
      </c>
      <c r="O77" s="329" t="s">
        <v>400</v>
      </c>
      <c r="P77" s="329" t="s">
        <v>400</v>
      </c>
      <c r="Q77" s="329" t="s">
        <v>400</v>
      </c>
      <c r="R77" s="329" t="s">
        <v>400</v>
      </c>
      <c r="S77" s="329" t="s">
        <v>400</v>
      </c>
      <c r="T77" s="329" t="s">
        <v>400</v>
      </c>
      <c r="U77" s="329" t="s">
        <v>400</v>
      </c>
      <c r="V77" s="329" t="s">
        <v>401</v>
      </c>
      <c r="W77" s="329" t="s">
        <v>361</v>
      </c>
      <c r="X77" s="329" t="s">
        <v>400</v>
      </c>
      <c r="Y77" s="470">
        <v>94359.17</v>
      </c>
    </row>
    <row r="78" spans="2:25" s="400" customFormat="1" x14ac:dyDescent="0.25">
      <c r="B78" s="329" t="s">
        <v>351</v>
      </c>
      <c r="C78" s="490" t="s">
        <v>576</v>
      </c>
      <c r="D78" s="490" t="s">
        <v>577</v>
      </c>
      <c r="E78" s="329" t="s">
        <v>578</v>
      </c>
      <c r="F78" s="329" t="s">
        <v>365</v>
      </c>
      <c r="G78" s="469" t="s">
        <v>400</v>
      </c>
      <c r="H78" s="329" t="s">
        <v>400</v>
      </c>
      <c r="I78" s="329" t="s">
        <v>400</v>
      </c>
      <c r="J78" s="329" t="s">
        <v>400</v>
      </c>
      <c r="K78" s="329" t="s">
        <v>400</v>
      </c>
      <c r="L78" s="329" t="s">
        <v>400</v>
      </c>
      <c r="M78" s="329" t="s">
        <v>401</v>
      </c>
      <c r="N78" s="329" t="s">
        <v>361</v>
      </c>
      <c r="O78" s="329" t="s">
        <v>400</v>
      </c>
      <c r="P78" s="329" t="s">
        <v>400</v>
      </c>
      <c r="Q78" s="329" t="s">
        <v>400</v>
      </c>
      <c r="R78" s="329" t="s">
        <v>400</v>
      </c>
      <c r="S78" s="329" t="s">
        <v>400</v>
      </c>
      <c r="T78" s="329" t="s">
        <v>400</v>
      </c>
      <c r="U78" s="329" t="s">
        <v>400</v>
      </c>
      <c r="V78" s="329" t="s">
        <v>401</v>
      </c>
      <c r="W78" s="329" t="s">
        <v>361</v>
      </c>
      <c r="X78" s="329" t="s">
        <v>400</v>
      </c>
      <c r="Y78" s="470">
        <v>59246.869999999995</v>
      </c>
    </row>
    <row r="79" spans="2:25" s="400" customFormat="1" x14ac:dyDescent="0.25">
      <c r="B79" s="329" t="s">
        <v>351</v>
      </c>
      <c r="C79" s="490" t="s">
        <v>579</v>
      </c>
      <c r="D79" s="490" t="s">
        <v>580</v>
      </c>
      <c r="E79" s="329" t="s">
        <v>581</v>
      </c>
      <c r="F79" s="329" t="s">
        <v>365</v>
      </c>
      <c r="G79" s="469" t="s">
        <v>400</v>
      </c>
      <c r="H79" s="329" t="s">
        <v>400</v>
      </c>
      <c r="I79" s="329" t="s">
        <v>400</v>
      </c>
      <c r="J79" s="329" t="s">
        <v>400</v>
      </c>
      <c r="K79" s="329" t="s">
        <v>400</v>
      </c>
      <c r="L79" s="329" t="s">
        <v>400</v>
      </c>
      <c r="M79" s="329" t="s">
        <v>401</v>
      </c>
      <c r="N79" s="329" t="s">
        <v>361</v>
      </c>
      <c r="O79" s="329" t="s">
        <v>400</v>
      </c>
      <c r="P79" s="329" t="s">
        <v>400</v>
      </c>
      <c r="Q79" s="329" t="s">
        <v>400</v>
      </c>
      <c r="R79" s="329" t="s">
        <v>400</v>
      </c>
      <c r="S79" s="329" t="s">
        <v>400</v>
      </c>
      <c r="T79" s="329" t="s">
        <v>400</v>
      </c>
      <c r="U79" s="329" t="s">
        <v>400</v>
      </c>
      <c r="V79" s="329" t="s">
        <v>401</v>
      </c>
      <c r="W79" s="329" t="s">
        <v>361</v>
      </c>
      <c r="X79" s="329" t="s">
        <v>400</v>
      </c>
      <c r="Y79" s="470">
        <v>56366.73</v>
      </c>
    </row>
    <row r="80" spans="2:25" s="400" customFormat="1" x14ac:dyDescent="0.25">
      <c r="B80" s="329" t="s">
        <v>351</v>
      </c>
      <c r="C80" s="490" t="s">
        <v>582</v>
      </c>
      <c r="D80" s="490" t="s">
        <v>583</v>
      </c>
      <c r="E80" s="329" t="s">
        <v>584</v>
      </c>
      <c r="F80" s="329" t="s">
        <v>365</v>
      </c>
      <c r="G80" s="469" t="s">
        <v>400</v>
      </c>
      <c r="H80" s="329" t="s">
        <v>400</v>
      </c>
      <c r="I80" s="329" t="s">
        <v>400</v>
      </c>
      <c r="J80" s="329" t="s">
        <v>400</v>
      </c>
      <c r="K80" s="329" t="s">
        <v>400</v>
      </c>
      <c r="L80" s="329" t="s">
        <v>400</v>
      </c>
      <c r="M80" s="329" t="s">
        <v>401</v>
      </c>
      <c r="N80" s="329" t="s">
        <v>361</v>
      </c>
      <c r="O80" s="329" t="s">
        <v>400</v>
      </c>
      <c r="P80" s="329" t="s">
        <v>400</v>
      </c>
      <c r="Q80" s="329" t="s">
        <v>400</v>
      </c>
      <c r="R80" s="329" t="s">
        <v>400</v>
      </c>
      <c r="S80" s="329" t="s">
        <v>400</v>
      </c>
      <c r="T80" s="329" t="s">
        <v>400</v>
      </c>
      <c r="U80" s="329" t="s">
        <v>400</v>
      </c>
      <c r="V80" s="329" t="s">
        <v>401</v>
      </c>
      <c r="W80" s="329" t="s">
        <v>361</v>
      </c>
      <c r="X80" s="329" t="s">
        <v>400</v>
      </c>
      <c r="Y80" s="470">
        <v>69174.41</v>
      </c>
    </row>
    <row r="81" spans="2:25" s="400" customFormat="1" x14ac:dyDescent="0.25">
      <c r="B81" s="329" t="s">
        <v>351</v>
      </c>
      <c r="C81" s="490" t="s">
        <v>585</v>
      </c>
      <c r="D81" s="490" t="s">
        <v>586</v>
      </c>
      <c r="E81" s="329" t="s">
        <v>587</v>
      </c>
      <c r="F81" s="329" t="s">
        <v>395</v>
      </c>
      <c r="G81" s="469" t="s">
        <v>400</v>
      </c>
      <c r="H81" s="329" t="s">
        <v>400</v>
      </c>
      <c r="I81" s="329" t="s">
        <v>400</v>
      </c>
      <c r="J81" s="329" t="s">
        <v>400</v>
      </c>
      <c r="K81" s="329" t="s">
        <v>400</v>
      </c>
      <c r="L81" s="329" t="s">
        <v>400</v>
      </c>
      <c r="M81" s="329" t="s">
        <v>401</v>
      </c>
      <c r="N81" s="329" t="s">
        <v>361</v>
      </c>
      <c r="O81" s="329" t="s">
        <v>400</v>
      </c>
      <c r="P81" s="329" t="s">
        <v>400</v>
      </c>
      <c r="Q81" s="329" t="s">
        <v>400</v>
      </c>
      <c r="R81" s="329" t="s">
        <v>400</v>
      </c>
      <c r="S81" s="329" t="s">
        <v>400</v>
      </c>
      <c r="T81" s="329" t="s">
        <v>400</v>
      </c>
      <c r="U81" s="329" t="s">
        <v>400</v>
      </c>
      <c r="V81" s="329" t="s">
        <v>401</v>
      </c>
      <c r="W81" s="329" t="s">
        <v>361</v>
      </c>
      <c r="X81" s="329" t="s">
        <v>400</v>
      </c>
      <c r="Y81" s="470">
        <v>46708.31</v>
      </c>
    </row>
    <row r="82" spans="2:25" s="400" customFormat="1" x14ac:dyDescent="0.25">
      <c r="B82" s="329" t="s">
        <v>351</v>
      </c>
      <c r="C82" s="490" t="s">
        <v>387</v>
      </c>
      <c r="D82" s="490" t="s">
        <v>388</v>
      </c>
      <c r="E82" s="329" t="s">
        <v>389</v>
      </c>
      <c r="F82" s="329" t="s">
        <v>395</v>
      </c>
      <c r="G82" s="469" t="s">
        <v>400</v>
      </c>
      <c r="H82" s="329" t="s">
        <v>400</v>
      </c>
      <c r="I82" s="329" t="s">
        <v>400</v>
      </c>
      <c r="J82" s="329" t="s">
        <v>400</v>
      </c>
      <c r="K82" s="329" t="s">
        <v>400</v>
      </c>
      <c r="L82" s="329" t="s">
        <v>400</v>
      </c>
      <c r="M82" s="329" t="s">
        <v>401</v>
      </c>
      <c r="N82" s="329" t="s">
        <v>361</v>
      </c>
      <c r="O82" s="329" t="s">
        <v>400</v>
      </c>
      <c r="P82" s="329" t="s">
        <v>400</v>
      </c>
      <c r="Q82" s="329" t="s">
        <v>400</v>
      </c>
      <c r="R82" s="329" t="s">
        <v>400</v>
      </c>
      <c r="S82" s="329" t="s">
        <v>400</v>
      </c>
      <c r="T82" s="329" t="s">
        <v>400</v>
      </c>
      <c r="U82" s="329" t="s">
        <v>400</v>
      </c>
      <c r="V82" s="329" t="s">
        <v>401</v>
      </c>
      <c r="W82" s="329" t="s">
        <v>361</v>
      </c>
      <c r="X82" s="329" t="s">
        <v>400</v>
      </c>
      <c r="Y82" s="470">
        <v>148551.99</v>
      </c>
    </row>
    <row r="83" spans="2:25" s="400" customFormat="1" x14ac:dyDescent="0.25">
      <c r="B83" s="329" t="s">
        <v>351</v>
      </c>
      <c r="C83" s="490" t="s">
        <v>588</v>
      </c>
      <c r="D83" s="490" t="s">
        <v>589</v>
      </c>
      <c r="E83" s="329" t="s">
        <v>590</v>
      </c>
      <c r="F83" s="329" t="s">
        <v>395</v>
      </c>
      <c r="G83" s="469" t="s">
        <v>400</v>
      </c>
      <c r="H83" s="329" t="s">
        <v>400</v>
      </c>
      <c r="I83" s="329" t="s">
        <v>400</v>
      </c>
      <c r="J83" s="329" t="s">
        <v>400</v>
      </c>
      <c r="K83" s="329" t="s">
        <v>400</v>
      </c>
      <c r="L83" s="329" t="s">
        <v>400</v>
      </c>
      <c r="M83" s="329" t="s">
        <v>401</v>
      </c>
      <c r="N83" s="329" t="s">
        <v>361</v>
      </c>
      <c r="O83" s="329" t="s">
        <v>400</v>
      </c>
      <c r="P83" s="329" t="s">
        <v>400</v>
      </c>
      <c r="Q83" s="329" t="s">
        <v>400</v>
      </c>
      <c r="R83" s="329" t="s">
        <v>400</v>
      </c>
      <c r="S83" s="329" t="s">
        <v>400</v>
      </c>
      <c r="T83" s="329" t="s">
        <v>400</v>
      </c>
      <c r="U83" s="329" t="s">
        <v>400</v>
      </c>
      <c r="V83" s="329" t="s">
        <v>401</v>
      </c>
      <c r="W83" s="329" t="s">
        <v>361</v>
      </c>
      <c r="X83" s="329" t="s">
        <v>400</v>
      </c>
      <c r="Y83" s="470">
        <v>183035.62</v>
      </c>
    </row>
    <row r="84" spans="2:25" s="400" customFormat="1" x14ac:dyDescent="0.25">
      <c r="B84" s="329" t="s">
        <v>351</v>
      </c>
      <c r="C84" s="490" t="s">
        <v>591</v>
      </c>
      <c r="D84" s="490" t="s">
        <v>592</v>
      </c>
      <c r="E84" s="329" t="s">
        <v>593</v>
      </c>
      <c r="F84" s="329" t="s">
        <v>395</v>
      </c>
      <c r="G84" s="469" t="s">
        <v>400</v>
      </c>
      <c r="H84" s="329" t="s">
        <v>400</v>
      </c>
      <c r="I84" s="329" t="s">
        <v>400</v>
      </c>
      <c r="J84" s="329" t="s">
        <v>400</v>
      </c>
      <c r="K84" s="329" t="s">
        <v>400</v>
      </c>
      <c r="L84" s="329" t="s">
        <v>400</v>
      </c>
      <c r="M84" s="329" t="s">
        <v>401</v>
      </c>
      <c r="N84" s="329" t="s">
        <v>361</v>
      </c>
      <c r="O84" s="329" t="s">
        <v>400</v>
      </c>
      <c r="P84" s="329" t="s">
        <v>400</v>
      </c>
      <c r="Q84" s="329" t="s">
        <v>400</v>
      </c>
      <c r="R84" s="329" t="s">
        <v>400</v>
      </c>
      <c r="S84" s="329" t="s">
        <v>400</v>
      </c>
      <c r="T84" s="329" t="s">
        <v>400</v>
      </c>
      <c r="U84" s="329" t="s">
        <v>400</v>
      </c>
      <c r="V84" s="329" t="s">
        <v>401</v>
      </c>
      <c r="W84" s="329" t="s">
        <v>361</v>
      </c>
      <c r="X84" s="329" t="s">
        <v>400</v>
      </c>
      <c r="Y84" s="470">
        <v>180211.59</v>
      </c>
    </row>
    <row r="85" spans="2:25" s="400" customFormat="1" x14ac:dyDescent="0.25">
      <c r="B85" s="329" t="s">
        <v>351</v>
      </c>
      <c r="C85" s="490" t="s">
        <v>594</v>
      </c>
      <c r="D85" s="490" t="s">
        <v>595</v>
      </c>
      <c r="E85" s="329" t="s">
        <v>596</v>
      </c>
      <c r="F85" s="329" t="s">
        <v>395</v>
      </c>
      <c r="G85" s="469" t="s">
        <v>400</v>
      </c>
      <c r="H85" s="329" t="s">
        <v>400</v>
      </c>
      <c r="I85" s="329" t="s">
        <v>400</v>
      </c>
      <c r="J85" s="329" t="s">
        <v>400</v>
      </c>
      <c r="K85" s="329" t="s">
        <v>400</v>
      </c>
      <c r="L85" s="329" t="s">
        <v>400</v>
      </c>
      <c r="M85" s="329" t="s">
        <v>401</v>
      </c>
      <c r="N85" s="329" t="s">
        <v>361</v>
      </c>
      <c r="O85" s="329" t="s">
        <v>400</v>
      </c>
      <c r="P85" s="329" t="s">
        <v>400</v>
      </c>
      <c r="Q85" s="329" t="s">
        <v>400</v>
      </c>
      <c r="R85" s="329" t="s">
        <v>400</v>
      </c>
      <c r="S85" s="329" t="s">
        <v>400</v>
      </c>
      <c r="T85" s="329" t="s">
        <v>400</v>
      </c>
      <c r="U85" s="329" t="s">
        <v>400</v>
      </c>
      <c r="V85" s="329" t="s">
        <v>401</v>
      </c>
      <c r="W85" s="329" t="s">
        <v>361</v>
      </c>
      <c r="X85" s="329" t="s">
        <v>400</v>
      </c>
      <c r="Y85" s="470">
        <v>138203.70000000001</v>
      </c>
    </row>
    <row r="86" spans="2:25" s="400" customFormat="1" x14ac:dyDescent="0.25">
      <c r="B86" s="329" t="s">
        <v>351</v>
      </c>
      <c r="C86" s="490" t="s">
        <v>597</v>
      </c>
      <c r="D86" s="490" t="s">
        <v>598</v>
      </c>
      <c r="E86" s="329" t="s">
        <v>599</v>
      </c>
      <c r="F86" s="329" t="s">
        <v>395</v>
      </c>
      <c r="G86" s="469" t="s">
        <v>400</v>
      </c>
      <c r="H86" s="329" t="s">
        <v>400</v>
      </c>
      <c r="I86" s="329" t="s">
        <v>400</v>
      </c>
      <c r="J86" s="329" t="s">
        <v>400</v>
      </c>
      <c r="K86" s="329" t="s">
        <v>400</v>
      </c>
      <c r="L86" s="329" t="s">
        <v>400</v>
      </c>
      <c r="M86" s="329" t="s">
        <v>401</v>
      </c>
      <c r="N86" s="329" t="s">
        <v>361</v>
      </c>
      <c r="O86" s="329" t="s">
        <v>400</v>
      </c>
      <c r="P86" s="329" t="s">
        <v>400</v>
      </c>
      <c r="Q86" s="329" t="s">
        <v>400</v>
      </c>
      <c r="R86" s="329" t="s">
        <v>400</v>
      </c>
      <c r="S86" s="329" t="s">
        <v>400</v>
      </c>
      <c r="T86" s="329" t="s">
        <v>400</v>
      </c>
      <c r="U86" s="329" t="s">
        <v>400</v>
      </c>
      <c r="V86" s="329" t="s">
        <v>401</v>
      </c>
      <c r="W86" s="329" t="s">
        <v>361</v>
      </c>
      <c r="X86" s="329" t="s">
        <v>400</v>
      </c>
      <c r="Y86" s="470">
        <v>152585.79</v>
      </c>
    </row>
    <row r="87" spans="2:25" s="400" customFormat="1" x14ac:dyDescent="0.25">
      <c r="B87" s="329" t="s">
        <v>351</v>
      </c>
      <c r="C87" s="490" t="s">
        <v>600</v>
      </c>
      <c r="D87" s="490" t="s">
        <v>601</v>
      </c>
      <c r="E87" s="329" t="s">
        <v>602</v>
      </c>
      <c r="F87" s="329" t="s">
        <v>395</v>
      </c>
      <c r="G87" s="469" t="s">
        <v>400</v>
      </c>
      <c r="H87" s="329" t="s">
        <v>400</v>
      </c>
      <c r="I87" s="329" t="s">
        <v>400</v>
      </c>
      <c r="J87" s="329" t="s">
        <v>400</v>
      </c>
      <c r="K87" s="329" t="s">
        <v>400</v>
      </c>
      <c r="L87" s="329" t="s">
        <v>400</v>
      </c>
      <c r="M87" s="329" t="s">
        <v>401</v>
      </c>
      <c r="N87" s="329" t="s">
        <v>361</v>
      </c>
      <c r="O87" s="329" t="s">
        <v>400</v>
      </c>
      <c r="P87" s="329" t="s">
        <v>400</v>
      </c>
      <c r="Q87" s="329" t="s">
        <v>400</v>
      </c>
      <c r="R87" s="329" t="s">
        <v>400</v>
      </c>
      <c r="S87" s="329" t="s">
        <v>400</v>
      </c>
      <c r="T87" s="329" t="s">
        <v>400</v>
      </c>
      <c r="U87" s="329" t="s">
        <v>400</v>
      </c>
      <c r="V87" s="329" t="s">
        <v>401</v>
      </c>
      <c r="W87" s="329" t="s">
        <v>361</v>
      </c>
      <c r="X87" s="329" t="s">
        <v>400</v>
      </c>
      <c r="Y87" s="470">
        <v>189620.4</v>
      </c>
    </row>
    <row r="88" spans="2:25" s="400" customFormat="1" x14ac:dyDescent="0.25">
      <c r="B88" s="329" t="s">
        <v>351</v>
      </c>
      <c r="C88" s="490" t="s">
        <v>603</v>
      </c>
      <c r="D88" s="490" t="s">
        <v>604</v>
      </c>
      <c r="E88" s="329" t="s">
        <v>605</v>
      </c>
      <c r="F88" s="329" t="s">
        <v>395</v>
      </c>
      <c r="G88" s="469" t="s">
        <v>400</v>
      </c>
      <c r="H88" s="329" t="s">
        <v>400</v>
      </c>
      <c r="I88" s="329" t="s">
        <v>400</v>
      </c>
      <c r="J88" s="329" t="s">
        <v>400</v>
      </c>
      <c r="K88" s="329" t="s">
        <v>400</v>
      </c>
      <c r="L88" s="329" t="s">
        <v>400</v>
      </c>
      <c r="M88" s="329" t="s">
        <v>401</v>
      </c>
      <c r="N88" s="329" t="s">
        <v>361</v>
      </c>
      <c r="O88" s="329" t="s">
        <v>400</v>
      </c>
      <c r="P88" s="329" t="s">
        <v>400</v>
      </c>
      <c r="Q88" s="329" t="s">
        <v>400</v>
      </c>
      <c r="R88" s="329" t="s">
        <v>400</v>
      </c>
      <c r="S88" s="329" t="s">
        <v>400</v>
      </c>
      <c r="T88" s="329" t="s">
        <v>400</v>
      </c>
      <c r="U88" s="329" t="s">
        <v>400</v>
      </c>
      <c r="V88" s="329" t="s">
        <v>401</v>
      </c>
      <c r="W88" s="329" t="s">
        <v>361</v>
      </c>
      <c r="X88" s="329" t="s">
        <v>400</v>
      </c>
      <c r="Y88" s="470">
        <v>96084.459999999992</v>
      </c>
    </row>
    <row r="89" spans="2:25" s="400" customFormat="1" x14ac:dyDescent="0.25">
      <c r="B89" s="329" t="s">
        <v>351</v>
      </c>
      <c r="C89" s="490" t="s">
        <v>606</v>
      </c>
      <c r="D89" s="490" t="s">
        <v>607</v>
      </c>
      <c r="E89" s="329" t="s">
        <v>608</v>
      </c>
      <c r="F89" s="329" t="s">
        <v>395</v>
      </c>
      <c r="G89" s="469" t="s">
        <v>400</v>
      </c>
      <c r="H89" s="329" t="s">
        <v>400</v>
      </c>
      <c r="I89" s="329" t="s">
        <v>400</v>
      </c>
      <c r="J89" s="329" t="s">
        <v>400</v>
      </c>
      <c r="K89" s="329" t="s">
        <v>400</v>
      </c>
      <c r="L89" s="329" t="s">
        <v>400</v>
      </c>
      <c r="M89" s="329" t="s">
        <v>401</v>
      </c>
      <c r="N89" s="329" t="s">
        <v>361</v>
      </c>
      <c r="O89" s="329" t="s">
        <v>400</v>
      </c>
      <c r="P89" s="329" t="s">
        <v>400</v>
      </c>
      <c r="Q89" s="329" t="s">
        <v>400</v>
      </c>
      <c r="R89" s="329" t="s">
        <v>400</v>
      </c>
      <c r="S89" s="329" t="s">
        <v>400</v>
      </c>
      <c r="T89" s="329" t="s">
        <v>400</v>
      </c>
      <c r="U89" s="329" t="s">
        <v>400</v>
      </c>
      <c r="V89" s="329" t="s">
        <v>401</v>
      </c>
      <c r="W89" s="329" t="s">
        <v>361</v>
      </c>
      <c r="X89" s="329" t="s">
        <v>400</v>
      </c>
      <c r="Y89" s="470">
        <v>178305.99</v>
      </c>
    </row>
    <row r="90" spans="2:25" s="400" customFormat="1" x14ac:dyDescent="0.25">
      <c r="B90" s="329" t="s">
        <v>351</v>
      </c>
      <c r="C90" s="490" t="s">
        <v>609</v>
      </c>
      <c r="D90" s="490" t="s">
        <v>610</v>
      </c>
      <c r="E90" s="329" t="s">
        <v>611</v>
      </c>
      <c r="F90" s="329" t="s">
        <v>395</v>
      </c>
      <c r="G90" s="469" t="s">
        <v>400</v>
      </c>
      <c r="H90" s="329" t="s">
        <v>400</v>
      </c>
      <c r="I90" s="329" t="s">
        <v>400</v>
      </c>
      <c r="J90" s="329" t="s">
        <v>400</v>
      </c>
      <c r="K90" s="329" t="s">
        <v>400</v>
      </c>
      <c r="L90" s="329" t="s">
        <v>400</v>
      </c>
      <c r="M90" s="329" t="s">
        <v>401</v>
      </c>
      <c r="N90" s="329" t="s">
        <v>361</v>
      </c>
      <c r="O90" s="329" t="s">
        <v>400</v>
      </c>
      <c r="P90" s="329" t="s">
        <v>400</v>
      </c>
      <c r="Q90" s="329" t="s">
        <v>400</v>
      </c>
      <c r="R90" s="329" t="s">
        <v>400</v>
      </c>
      <c r="S90" s="329" t="s">
        <v>400</v>
      </c>
      <c r="T90" s="329" t="s">
        <v>400</v>
      </c>
      <c r="U90" s="329" t="s">
        <v>400</v>
      </c>
      <c r="V90" s="329" t="s">
        <v>401</v>
      </c>
      <c r="W90" s="329" t="s">
        <v>361</v>
      </c>
      <c r="X90" s="329" t="s">
        <v>400</v>
      </c>
      <c r="Y90" s="470">
        <v>191888.52000000002</v>
      </c>
    </row>
    <row r="91" spans="2:25" s="400" customFormat="1" x14ac:dyDescent="0.25">
      <c r="B91" s="329" t="s">
        <v>351</v>
      </c>
      <c r="C91" s="490" t="s">
        <v>612</v>
      </c>
      <c r="D91" s="490" t="s">
        <v>613</v>
      </c>
      <c r="E91" s="329" t="s">
        <v>614</v>
      </c>
      <c r="F91" s="329" t="s">
        <v>395</v>
      </c>
      <c r="G91" s="469" t="s">
        <v>400</v>
      </c>
      <c r="H91" s="329" t="s">
        <v>400</v>
      </c>
      <c r="I91" s="329" t="s">
        <v>400</v>
      </c>
      <c r="J91" s="329" t="s">
        <v>400</v>
      </c>
      <c r="K91" s="329" t="s">
        <v>400</v>
      </c>
      <c r="L91" s="329" t="s">
        <v>400</v>
      </c>
      <c r="M91" s="329" t="s">
        <v>401</v>
      </c>
      <c r="N91" s="329" t="s">
        <v>361</v>
      </c>
      <c r="O91" s="329" t="s">
        <v>400</v>
      </c>
      <c r="P91" s="329" t="s">
        <v>400</v>
      </c>
      <c r="Q91" s="329" t="s">
        <v>400</v>
      </c>
      <c r="R91" s="329" t="s">
        <v>400</v>
      </c>
      <c r="S91" s="329" t="s">
        <v>400</v>
      </c>
      <c r="T91" s="329" t="s">
        <v>400</v>
      </c>
      <c r="U91" s="329" t="s">
        <v>400</v>
      </c>
      <c r="V91" s="329" t="s">
        <v>401</v>
      </c>
      <c r="W91" s="329" t="s">
        <v>361</v>
      </c>
      <c r="X91" s="329" t="s">
        <v>400</v>
      </c>
      <c r="Y91" s="470">
        <v>147005.56</v>
      </c>
    </row>
    <row r="92" spans="2:25" s="400" customFormat="1" x14ac:dyDescent="0.25">
      <c r="B92" s="329" t="s">
        <v>351</v>
      </c>
      <c r="C92" s="490" t="s">
        <v>615</v>
      </c>
      <c r="D92" s="490" t="s">
        <v>616</v>
      </c>
      <c r="E92" s="329" t="s">
        <v>617</v>
      </c>
      <c r="F92" s="329" t="s">
        <v>395</v>
      </c>
      <c r="G92" s="469" t="s">
        <v>400</v>
      </c>
      <c r="H92" s="329" t="s">
        <v>400</v>
      </c>
      <c r="I92" s="329" t="s">
        <v>400</v>
      </c>
      <c r="J92" s="329" t="s">
        <v>400</v>
      </c>
      <c r="K92" s="329" t="s">
        <v>400</v>
      </c>
      <c r="L92" s="329" t="s">
        <v>400</v>
      </c>
      <c r="M92" s="329" t="s">
        <v>401</v>
      </c>
      <c r="N92" s="329" t="s">
        <v>361</v>
      </c>
      <c r="O92" s="329" t="s">
        <v>400</v>
      </c>
      <c r="P92" s="329" t="s">
        <v>400</v>
      </c>
      <c r="Q92" s="329" t="s">
        <v>400</v>
      </c>
      <c r="R92" s="329" t="s">
        <v>400</v>
      </c>
      <c r="S92" s="329" t="s">
        <v>400</v>
      </c>
      <c r="T92" s="329" t="s">
        <v>400</v>
      </c>
      <c r="U92" s="329" t="s">
        <v>400</v>
      </c>
      <c r="V92" s="329" t="s">
        <v>401</v>
      </c>
      <c r="W92" s="329" t="s">
        <v>361</v>
      </c>
      <c r="X92" s="329" t="s">
        <v>400</v>
      </c>
      <c r="Y92" s="470">
        <v>162290.10999999999</v>
      </c>
    </row>
    <row r="93" spans="2:25" s="400" customFormat="1" x14ac:dyDescent="0.25">
      <c r="B93" s="329" t="s">
        <v>351</v>
      </c>
      <c r="C93" s="490" t="s">
        <v>618</v>
      </c>
      <c r="D93" s="490" t="s">
        <v>619</v>
      </c>
      <c r="E93" s="329" t="s">
        <v>620</v>
      </c>
      <c r="F93" s="329" t="s">
        <v>395</v>
      </c>
      <c r="G93" s="469" t="s">
        <v>400</v>
      </c>
      <c r="H93" s="329" t="s">
        <v>400</v>
      </c>
      <c r="I93" s="329" t="s">
        <v>400</v>
      </c>
      <c r="J93" s="329" t="s">
        <v>400</v>
      </c>
      <c r="K93" s="329" t="s">
        <v>400</v>
      </c>
      <c r="L93" s="329" t="s">
        <v>400</v>
      </c>
      <c r="M93" s="329" t="s">
        <v>401</v>
      </c>
      <c r="N93" s="329" t="s">
        <v>361</v>
      </c>
      <c r="O93" s="329" t="s">
        <v>400</v>
      </c>
      <c r="P93" s="329" t="s">
        <v>400</v>
      </c>
      <c r="Q93" s="329" t="s">
        <v>400</v>
      </c>
      <c r="R93" s="329" t="s">
        <v>400</v>
      </c>
      <c r="S93" s="329" t="s">
        <v>400</v>
      </c>
      <c r="T93" s="329" t="s">
        <v>400</v>
      </c>
      <c r="U93" s="329" t="s">
        <v>400</v>
      </c>
      <c r="V93" s="329" t="s">
        <v>401</v>
      </c>
      <c r="W93" s="329" t="s">
        <v>361</v>
      </c>
      <c r="X93" s="329" t="s">
        <v>400</v>
      </c>
      <c r="Y93" s="470">
        <v>125824.59</v>
      </c>
    </row>
    <row r="94" spans="2:25" s="400" customFormat="1" x14ac:dyDescent="0.25">
      <c r="B94" s="329" t="s">
        <v>351</v>
      </c>
      <c r="C94" s="490" t="s">
        <v>621</v>
      </c>
      <c r="D94" s="490" t="s">
        <v>622</v>
      </c>
      <c r="E94" s="329" t="s">
        <v>623</v>
      </c>
      <c r="F94" s="329" t="s">
        <v>395</v>
      </c>
      <c r="G94" s="469" t="s">
        <v>400</v>
      </c>
      <c r="H94" s="329" t="s">
        <v>400</v>
      </c>
      <c r="I94" s="329" t="s">
        <v>400</v>
      </c>
      <c r="J94" s="329" t="s">
        <v>400</v>
      </c>
      <c r="K94" s="329" t="s">
        <v>400</v>
      </c>
      <c r="L94" s="329" t="s">
        <v>400</v>
      </c>
      <c r="M94" s="329" t="s">
        <v>401</v>
      </c>
      <c r="N94" s="329" t="s">
        <v>361</v>
      </c>
      <c r="O94" s="329" t="s">
        <v>400</v>
      </c>
      <c r="P94" s="329" t="s">
        <v>400</v>
      </c>
      <c r="Q94" s="329" t="s">
        <v>400</v>
      </c>
      <c r="R94" s="329" t="s">
        <v>400</v>
      </c>
      <c r="S94" s="329" t="s">
        <v>400</v>
      </c>
      <c r="T94" s="329" t="s">
        <v>400</v>
      </c>
      <c r="U94" s="329" t="s">
        <v>400</v>
      </c>
      <c r="V94" s="329" t="s">
        <v>401</v>
      </c>
      <c r="W94" s="329" t="s">
        <v>361</v>
      </c>
      <c r="X94" s="329" t="s">
        <v>400</v>
      </c>
      <c r="Y94" s="470">
        <v>119156.78</v>
      </c>
    </row>
    <row r="95" spans="2:25" s="400" customFormat="1" x14ac:dyDescent="0.25">
      <c r="B95" s="329" t="s">
        <v>351</v>
      </c>
      <c r="C95" s="490" t="s">
        <v>624</v>
      </c>
      <c r="D95" s="490" t="s">
        <v>625</v>
      </c>
      <c r="E95" s="329" t="s">
        <v>626</v>
      </c>
      <c r="F95" s="329" t="s">
        <v>395</v>
      </c>
      <c r="G95" s="469" t="s">
        <v>400</v>
      </c>
      <c r="H95" s="329" t="s">
        <v>400</v>
      </c>
      <c r="I95" s="329" t="s">
        <v>400</v>
      </c>
      <c r="J95" s="329" t="s">
        <v>400</v>
      </c>
      <c r="K95" s="329" t="s">
        <v>400</v>
      </c>
      <c r="L95" s="329" t="s">
        <v>400</v>
      </c>
      <c r="M95" s="329" t="s">
        <v>401</v>
      </c>
      <c r="N95" s="329" t="s">
        <v>361</v>
      </c>
      <c r="O95" s="329" t="s">
        <v>400</v>
      </c>
      <c r="P95" s="329" t="s">
        <v>400</v>
      </c>
      <c r="Q95" s="329" t="s">
        <v>400</v>
      </c>
      <c r="R95" s="329" t="s">
        <v>400</v>
      </c>
      <c r="S95" s="329" t="s">
        <v>400</v>
      </c>
      <c r="T95" s="329" t="s">
        <v>400</v>
      </c>
      <c r="U95" s="329" t="s">
        <v>400</v>
      </c>
      <c r="V95" s="329" t="s">
        <v>401</v>
      </c>
      <c r="W95" s="329" t="s">
        <v>361</v>
      </c>
      <c r="X95" s="329" t="s">
        <v>400</v>
      </c>
      <c r="Y95" s="470">
        <v>154546.71</v>
      </c>
    </row>
    <row r="96" spans="2:25" s="400" customFormat="1" x14ac:dyDescent="0.25">
      <c r="B96" s="329" t="s">
        <v>351</v>
      </c>
      <c r="C96" s="490" t="s">
        <v>627</v>
      </c>
      <c r="D96" s="490" t="s">
        <v>628</v>
      </c>
      <c r="E96" s="329" t="s">
        <v>629</v>
      </c>
      <c r="F96" s="329" t="s">
        <v>395</v>
      </c>
      <c r="G96" s="469" t="s">
        <v>400</v>
      </c>
      <c r="H96" s="329" t="s">
        <v>400</v>
      </c>
      <c r="I96" s="329" t="s">
        <v>400</v>
      </c>
      <c r="J96" s="329" t="s">
        <v>400</v>
      </c>
      <c r="K96" s="329" t="s">
        <v>400</v>
      </c>
      <c r="L96" s="329" t="s">
        <v>400</v>
      </c>
      <c r="M96" s="329" t="s">
        <v>401</v>
      </c>
      <c r="N96" s="329" t="s">
        <v>361</v>
      </c>
      <c r="O96" s="329" t="s">
        <v>400</v>
      </c>
      <c r="P96" s="329" t="s">
        <v>400</v>
      </c>
      <c r="Q96" s="329" t="s">
        <v>400</v>
      </c>
      <c r="R96" s="329" t="s">
        <v>400</v>
      </c>
      <c r="S96" s="329" t="s">
        <v>400</v>
      </c>
      <c r="T96" s="329" t="s">
        <v>400</v>
      </c>
      <c r="U96" s="329" t="s">
        <v>400</v>
      </c>
      <c r="V96" s="329" t="s">
        <v>401</v>
      </c>
      <c r="W96" s="329" t="s">
        <v>361</v>
      </c>
      <c r="X96" s="329" t="s">
        <v>400</v>
      </c>
      <c r="Y96" s="470">
        <v>112349.37</v>
      </c>
    </row>
    <row r="97" spans="2:25" s="400" customFormat="1" x14ac:dyDescent="0.25">
      <c r="B97" s="329" t="s">
        <v>351</v>
      </c>
      <c r="C97" s="490" t="s">
        <v>630</v>
      </c>
      <c r="D97" s="490" t="s">
        <v>631</v>
      </c>
      <c r="E97" s="329" t="s">
        <v>632</v>
      </c>
      <c r="F97" s="329" t="s">
        <v>395</v>
      </c>
      <c r="G97" s="469" t="s">
        <v>400</v>
      </c>
      <c r="H97" s="329" t="s">
        <v>400</v>
      </c>
      <c r="I97" s="329" t="s">
        <v>400</v>
      </c>
      <c r="J97" s="329" t="s">
        <v>400</v>
      </c>
      <c r="K97" s="329" t="s">
        <v>400</v>
      </c>
      <c r="L97" s="329" t="s">
        <v>400</v>
      </c>
      <c r="M97" s="329" t="s">
        <v>401</v>
      </c>
      <c r="N97" s="329" t="s">
        <v>361</v>
      </c>
      <c r="O97" s="329" t="s">
        <v>400</v>
      </c>
      <c r="P97" s="329" t="s">
        <v>400</v>
      </c>
      <c r="Q97" s="329" t="s">
        <v>400</v>
      </c>
      <c r="R97" s="329" t="s">
        <v>400</v>
      </c>
      <c r="S97" s="329" t="s">
        <v>400</v>
      </c>
      <c r="T97" s="329" t="s">
        <v>400</v>
      </c>
      <c r="U97" s="329" t="s">
        <v>400</v>
      </c>
      <c r="V97" s="329" t="s">
        <v>401</v>
      </c>
      <c r="W97" s="329" t="s">
        <v>361</v>
      </c>
      <c r="X97" s="329" t="s">
        <v>400</v>
      </c>
      <c r="Y97" s="470">
        <v>151936.5</v>
      </c>
    </row>
    <row r="98" spans="2:25" s="400" customFormat="1" x14ac:dyDescent="0.25">
      <c r="B98" s="329" t="s">
        <v>351</v>
      </c>
      <c r="C98" s="490" t="s">
        <v>633</v>
      </c>
      <c r="D98" s="490" t="s">
        <v>634</v>
      </c>
      <c r="E98" s="329" t="s">
        <v>635</v>
      </c>
      <c r="F98" s="329" t="s">
        <v>395</v>
      </c>
      <c r="G98" s="469" t="s">
        <v>400</v>
      </c>
      <c r="H98" s="329" t="s">
        <v>400</v>
      </c>
      <c r="I98" s="329" t="s">
        <v>400</v>
      </c>
      <c r="J98" s="329" t="s">
        <v>400</v>
      </c>
      <c r="K98" s="329" t="s">
        <v>400</v>
      </c>
      <c r="L98" s="329" t="s">
        <v>400</v>
      </c>
      <c r="M98" s="329" t="s">
        <v>401</v>
      </c>
      <c r="N98" s="329" t="s">
        <v>361</v>
      </c>
      <c r="O98" s="329" t="s">
        <v>400</v>
      </c>
      <c r="P98" s="329" t="s">
        <v>400</v>
      </c>
      <c r="Q98" s="329" t="s">
        <v>400</v>
      </c>
      <c r="R98" s="329" t="s">
        <v>400</v>
      </c>
      <c r="S98" s="329" t="s">
        <v>400</v>
      </c>
      <c r="T98" s="329" t="s">
        <v>400</v>
      </c>
      <c r="U98" s="329" t="s">
        <v>400</v>
      </c>
      <c r="V98" s="329" t="s">
        <v>401</v>
      </c>
      <c r="W98" s="329" t="s">
        <v>361</v>
      </c>
      <c r="X98" s="329" t="s">
        <v>400</v>
      </c>
      <c r="Y98" s="470">
        <v>55197.09</v>
      </c>
    </row>
    <row r="99" spans="2:25" s="400" customFormat="1" x14ac:dyDescent="0.25">
      <c r="B99" s="329" t="s">
        <v>351</v>
      </c>
      <c r="C99" s="490" t="s">
        <v>636</v>
      </c>
      <c r="D99" s="490" t="s">
        <v>637</v>
      </c>
      <c r="E99" s="329" t="s">
        <v>638</v>
      </c>
      <c r="F99" s="329" t="s">
        <v>395</v>
      </c>
      <c r="G99" s="469" t="s">
        <v>400</v>
      </c>
      <c r="H99" s="329" t="s">
        <v>400</v>
      </c>
      <c r="I99" s="329" t="s">
        <v>400</v>
      </c>
      <c r="J99" s="329" t="s">
        <v>400</v>
      </c>
      <c r="K99" s="329" t="s">
        <v>400</v>
      </c>
      <c r="L99" s="329" t="s">
        <v>400</v>
      </c>
      <c r="M99" s="329" t="s">
        <v>401</v>
      </c>
      <c r="N99" s="329" t="s">
        <v>361</v>
      </c>
      <c r="O99" s="329" t="s">
        <v>400</v>
      </c>
      <c r="P99" s="329" t="s">
        <v>400</v>
      </c>
      <c r="Q99" s="329" t="s">
        <v>400</v>
      </c>
      <c r="R99" s="329" t="s">
        <v>400</v>
      </c>
      <c r="S99" s="329" t="s">
        <v>400</v>
      </c>
      <c r="T99" s="329" t="s">
        <v>400</v>
      </c>
      <c r="U99" s="329" t="s">
        <v>400</v>
      </c>
      <c r="V99" s="329" t="s">
        <v>401</v>
      </c>
      <c r="W99" s="329" t="s">
        <v>361</v>
      </c>
      <c r="X99" s="329" t="s">
        <v>400</v>
      </c>
      <c r="Y99" s="470">
        <v>140344.82999999999</v>
      </c>
    </row>
    <row r="100" spans="2:25" s="400" customFormat="1" x14ac:dyDescent="0.25">
      <c r="B100" s="329" t="s">
        <v>351</v>
      </c>
      <c r="C100" s="490" t="s">
        <v>639</v>
      </c>
      <c r="D100" s="490" t="s">
        <v>640</v>
      </c>
      <c r="E100" s="329" t="s">
        <v>641</v>
      </c>
      <c r="F100" s="329" t="s">
        <v>395</v>
      </c>
      <c r="G100" s="469" t="s">
        <v>400</v>
      </c>
      <c r="H100" s="329" t="s">
        <v>400</v>
      </c>
      <c r="I100" s="329" t="s">
        <v>400</v>
      </c>
      <c r="J100" s="329" t="s">
        <v>400</v>
      </c>
      <c r="K100" s="329" t="s">
        <v>400</v>
      </c>
      <c r="L100" s="329" t="s">
        <v>400</v>
      </c>
      <c r="M100" s="329" t="s">
        <v>401</v>
      </c>
      <c r="N100" s="329" t="s">
        <v>361</v>
      </c>
      <c r="O100" s="329" t="s">
        <v>400</v>
      </c>
      <c r="P100" s="329" t="s">
        <v>400</v>
      </c>
      <c r="Q100" s="329" t="s">
        <v>400</v>
      </c>
      <c r="R100" s="329" t="s">
        <v>400</v>
      </c>
      <c r="S100" s="329" t="s">
        <v>400</v>
      </c>
      <c r="T100" s="329" t="s">
        <v>400</v>
      </c>
      <c r="U100" s="329" t="s">
        <v>400</v>
      </c>
      <c r="V100" s="329" t="s">
        <v>401</v>
      </c>
      <c r="W100" s="329" t="s">
        <v>361</v>
      </c>
      <c r="X100" s="329" t="s">
        <v>400</v>
      </c>
      <c r="Y100" s="470">
        <v>176424.37</v>
      </c>
    </row>
    <row r="101" spans="2:25" s="400" customFormat="1" x14ac:dyDescent="0.25">
      <c r="B101" s="329" t="s">
        <v>351</v>
      </c>
      <c r="C101" s="490" t="s">
        <v>642</v>
      </c>
      <c r="D101" s="490" t="s">
        <v>643</v>
      </c>
      <c r="E101" s="329" t="s">
        <v>644</v>
      </c>
      <c r="F101" s="329" t="s">
        <v>395</v>
      </c>
      <c r="G101" s="469" t="s">
        <v>400</v>
      </c>
      <c r="H101" s="329" t="s">
        <v>400</v>
      </c>
      <c r="I101" s="329" t="s">
        <v>400</v>
      </c>
      <c r="J101" s="329" t="s">
        <v>400</v>
      </c>
      <c r="K101" s="329" t="s">
        <v>400</v>
      </c>
      <c r="L101" s="329" t="s">
        <v>400</v>
      </c>
      <c r="M101" s="329" t="s">
        <v>401</v>
      </c>
      <c r="N101" s="329" t="s">
        <v>361</v>
      </c>
      <c r="O101" s="329" t="s">
        <v>400</v>
      </c>
      <c r="P101" s="329" t="s">
        <v>400</v>
      </c>
      <c r="Q101" s="329" t="s">
        <v>400</v>
      </c>
      <c r="R101" s="329" t="s">
        <v>400</v>
      </c>
      <c r="S101" s="329" t="s">
        <v>400</v>
      </c>
      <c r="T101" s="329" t="s">
        <v>400</v>
      </c>
      <c r="U101" s="329" t="s">
        <v>400</v>
      </c>
      <c r="V101" s="329" t="s">
        <v>401</v>
      </c>
      <c r="W101" s="329" t="s">
        <v>361</v>
      </c>
      <c r="X101" s="329" t="s">
        <v>400</v>
      </c>
      <c r="Y101" s="470">
        <v>175624.53</v>
      </c>
    </row>
    <row r="102" spans="2:25" s="400" customFormat="1" x14ac:dyDescent="0.25">
      <c r="B102" s="329" t="s">
        <v>351</v>
      </c>
      <c r="C102" s="490" t="s">
        <v>645</v>
      </c>
      <c r="D102" s="490" t="s">
        <v>646</v>
      </c>
      <c r="E102" s="329" t="s">
        <v>647</v>
      </c>
      <c r="F102" s="329" t="s">
        <v>395</v>
      </c>
      <c r="G102" s="469" t="s">
        <v>400</v>
      </c>
      <c r="H102" s="329" t="s">
        <v>400</v>
      </c>
      <c r="I102" s="329" t="s">
        <v>400</v>
      </c>
      <c r="J102" s="329" t="s">
        <v>400</v>
      </c>
      <c r="K102" s="329" t="s">
        <v>400</v>
      </c>
      <c r="L102" s="329" t="s">
        <v>400</v>
      </c>
      <c r="M102" s="329" t="s">
        <v>401</v>
      </c>
      <c r="N102" s="329" t="s">
        <v>361</v>
      </c>
      <c r="O102" s="329" t="s">
        <v>400</v>
      </c>
      <c r="P102" s="329" t="s">
        <v>400</v>
      </c>
      <c r="Q102" s="329" t="s">
        <v>400</v>
      </c>
      <c r="R102" s="329" t="s">
        <v>400</v>
      </c>
      <c r="S102" s="329" t="s">
        <v>400</v>
      </c>
      <c r="T102" s="329" t="s">
        <v>400</v>
      </c>
      <c r="U102" s="329" t="s">
        <v>400</v>
      </c>
      <c r="V102" s="329" t="s">
        <v>401</v>
      </c>
      <c r="W102" s="329" t="s">
        <v>361</v>
      </c>
      <c r="X102" s="329" t="s">
        <v>400</v>
      </c>
      <c r="Y102" s="470">
        <v>158125.75</v>
      </c>
    </row>
    <row r="103" spans="2:25" s="400" customFormat="1" x14ac:dyDescent="0.25">
      <c r="B103" s="329" t="s">
        <v>351</v>
      </c>
      <c r="C103" s="490" t="s">
        <v>648</v>
      </c>
      <c r="D103" s="490" t="s">
        <v>649</v>
      </c>
      <c r="E103" s="329" t="s">
        <v>650</v>
      </c>
      <c r="F103" s="329" t="s">
        <v>395</v>
      </c>
      <c r="G103" s="469" t="s">
        <v>400</v>
      </c>
      <c r="H103" s="329" t="s">
        <v>400</v>
      </c>
      <c r="I103" s="329" t="s">
        <v>400</v>
      </c>
      <c r="J103" s="329" t="s">
        <v>400</v>
      </c>
      <c r="K103" s="329" t="s">
        <v>400</v>
      </c>
      <c r="L103" s="329" t="s">
        <v>400</v>
      </c>
      <c r="M103" s="329" t="s">
        <v>401</v>
      </c>
      <c r="N103" s="329" t="s">
        <v>361</v>
      </c>
      <c r="O103" s="329" t="s">
        <v>400</v>
      </c>
      <c r="P103" s="329" t="s">
        <v>400</v>
      </c>
      <c r="Q103" s="329" t="s">
        <v>400</v>
      </c>
      <c r="R103" s="329" t="s">
        <v>400</v>
      </c>
      <c r="S103" s="329" t="s">
        <v>400</v>
      </c>
      <c r="T103" s="329" t="s">
        <v>400</v>
      </c>
      <c r="U103" s="329" t="s">
        <v>400</v>
      </c>
      <c r="V103" s="329" t="s">
        <v>401</v>
      </c>
      <c r="W103" s="329" t="s">
        <v>361</v>
      </c>
      <c r="X103" s="329" t="s">
        <v>400</v>
      </c>
      <c r="Y103" s="470">
        <v>168419.34000000003</v>
      </c>
    </row>
    <row r="104" spans="2:25" s="400" customFormat="1" x14ac:dyDescent="0.25">
      <c r="B104" s="329" t="s">
        <v>351</v>
      </c>
      <c r="C104" s="490" t="s">
        <v>651</v>
      </c>
      <c r="D104" s="490" t="s">
        <v>652</v>
      </c>
      <c r="E104" s="329" t="s">
        <v>653</v>
      </c>
      <c r="F104" s="329" t="s">
        <v>654</v>
      </c>
      <c r="G104" s="469" t="s">
        <v>400</v>
      </c>
      <c r="H104" s="329" t="s">
        <v>400</v>
      </c>
      <c r="I104" s="329" t="s">
        <v>400</v>
      </c>
      <c r="J104" s="329" t="s">
        <v>400</v>
      </c>
      <c r="K104" s="329" t="s">
        <v>400</v>
      </c>
      <c r="L104" s="329" t="s">
        <v>400</v>
      </c>
      <c r="M104" s="329" t="s">
        <v>401</v>
      </c>
      <c r="N104" s="329" t="s">
        <v>361</v>
      </c>
      <c r="O104" s="329" t="s">
        <v>400</v>
      </c>
      <c r="P104" s="329" t="s">
        <v>400</v>
      </c>
      <c r="Q104" s="329" t="s">
        <v>400</v>
      </c>
      <c r="R104" s="329" t="s">
        <v>400</v>
      </c>
      <c r="S104" s="329" t="s">
        <v>400</v>
      </c>
      <c r="T104" s="329" t="s">
        <v>400</v>
      </c>
      <c r="U104" s="329" t="s">
        <v>400</v>
      </c>
      <c r="V104" s="329" t="s">
        <v>401</v>
      </c>
      <c r="W104" s="329" t="s">
        <v>361</v>
      </c>
      <c r="X104" s="329" t="s">
        <v>400</v>
      </c>
      <c r="Y104" s="470">
        <v>144978.71</v>
      </c>
    </row>
    <row r="105" spans="2:25" s="400" customFormat="1" x14ac:dyDescent="0.25">
      <c r="B105" s="329" t="s">
        <v>351</v>
      </c>
      <c r="C105" s="490" t="s">
        <v>655</v>
      </c>
      <c r="D105" s="490" t="s">
        <v>656</v>
      </c>
      <c r="E105" s="329" t="s">
        <v>657</v>
      </c>
      <c r="F105" s="329" t="s">
        <v>654</v>
      </c>
      <c r="G105" s="469" t="s">
        <v>400</v>
      </c>
      <c r="H105" s="329" t="s">
        <v>400</v>
      </c>
      <c r="I105" s="329" t="s">
        <v>400</v>
      </c>
      <c r="J105" s="329" t="s">
        <v>400</v>
      </c>
      <c r="K105" s="329" t="s">
        <v>400</v>
      </c>
      <c r="L105" s="329" t="s">
        <v>400</v>
      </c>
      <c r="M105" s="329" t="s">
        <v>401</v>
      </c>
      <c r="N105" s="329" t="s">
        <v>361</v>
      </c>
      <c r="O105" s="329" t="s">
        <v>400</v>
      </c>
      <c r="P105" s="329" t="s">
        <v>400</v>
      </c>
      <c r="Q105" s="329" t="s">
        <v>400</v>
      </c>
      <c r="R105" s="329" t="s">
        <v>400</v>
      </c>
      <c r="S105" s="329" t="s">
        <v>400</v>
      </c>
      <c r="T105" s="329" t="s">
        <v>400</v>
      </c>
      <c r="U105" s="329" t="s">
        <v>400</v>
      </c>
      <c r="V105" s="329" t="s">
        <v>401</v>
      </c>
      <c r="W105" s="329" t="s">
        <v>361</v>
      </c>
      <c r="X105" s="329" t="s">
        <v>400</v>
      </c>
      <c r="Y105" s="470">
        <v>152872.04999999999</v>
      </c>
    </row>
    <row r="106" spans="2:25" s="400" customFormat="1" x14ac:dyDescent="0.25">
      <c r="B106" s="329" t="s">
        <v>351</v>
      </c>
      <c r="C106" s="490" t="s">
        <v>658</v>
      </c>
      <c r="D106" s="490" t="s">
        <v>659</v>
      </c>
      <c r="E106" s="329" t="s">
        <v>660</v>
      </c>
      <c r="F106" s="329" t="s">
        <v>654</v>
      </c>
      <c r="G106" s="469" t="s">
        <v>400</v>
      </c>
      <c r="H106" s="329" t="s">
        <v>400</v>
      </c>
      <c r="I106" s="329" t="s">
        <v>400</v>
      </c>
      <c r="J106" s="329" t="s">
        <v>400</v>
      </c>
      <c r="K106" s="329" t="s">
        <v>400</v>
      </c>
      <c r="L106" s="329" t="s">
        <v>400</v>
      </c>
      <c r="M106" s="329" t="s">
        <v>401</v>
      </c>
      <c r="N106" s="329" t="s">
        <v>361</v>
      </c>
      <c r="O106" s="329" t="s">
        <v>400</v>
      </c>
      <c r="P106" s="329" t="s">
        <v>400</v>
      </c>
      <c r="Q106" s="329" t="s">
        <v>400</v>
      </c>
      <c r="R106" s="329" t="s">
        <v>400</v>
      </c>
      <c r="S106" s="329" t="s">
        <v>400</v>
      </c>
      <c r="T106" s="329" t="s">
        <v>400</v>
      </c>
      <c r="U106" s="329" t="s">
        <v>400</v>
      </c>
      <c r="V106" s="329" t="s">
        <v>401</v>
      </c>
      <c r="W106" s="329" t="s">
        <v>361</v>
      </c>
      <c r="X106" s="329" t="s">
        <v>400</v>
      </c>
      <c r="Y106" s="470">
        <v>115190.63</v>
      </c>
    </row>
    <row r="107" spans="2:25" s="400" customFormat="1" x14ac:dyDescent="0.25">
      <c r="B107" s="329" t="s">
        <v>351</v>
      </c>
      <c r="C107" s="490" t="s">
        <v>661</v>
      </c>
      <c r="D107" s="490" t="s">
        <v>662</v>
      </c>
      <c r="E107" s="329" t="s">
        <v>663</v>
      </c>
      <c r="F107" s="329" t="s">
        <v>365</v>
      </c>
      <c r="G107" s="469" t="s">
        <v>400</v>
      </c>
      <c r="H107" s="329" t="s">
        <v>400</v>
      </c>
      <c r="I107" s="329" t="s">
        <v>400</v>
      </c>
      <c r="J107" s="329" t="s">
        <v>400</v>
      </c>
      <c r="K107" s="329" t="s">
        <v>400</v>
      </c>
      <c r="L107" s="329" t="s">
        <v>400</v>
      </c>
      <c r="M107" s="329" t="s">
        <v>401</v>
      </c>
      <c r="N107" s="329" t="s">
        <v>361</v>
      </c>
      <c r="O107" s="329" t="s">
        <v>400</v>
      </c>
      <c r="P107" s="329" t="s">
        <v>400</v>
      </c>
      <c r="Q107" s="329" t="s">
        <v>400</v>
      </c>
      <c r="R107" s="329" t="s">
        <v>400</v>
      </c>
      <c r="S107" s="329" t="s">
        <v>400</v>
      </c>
      <c r="T107" s="329" t="s">
        <v>400</v>
      </c>
      <c r="U107" s="329" t="s">
        <v>400</v>
      </c>
      <c r="V107" s="329" t="s">
        <v>401</v>
      </c>
      <c r="W107" s="329" t="s">
        <v>361</v>
      </c>
      <c r="X107" s="329" t="s">
        <v>400</v>
      </c>
      <c r="Y107" s="470">
        <v>71772.319999999992</v>
      </c>
    </row>
    <row r="108" spans="2:25" s="400" customFormat="1" x14ac:dyDescent="0.25">
      <c r="B108" s="329" t="s">
        <v>351</v>
      </c>
      <c r="C108" s="490" t="s">
        <v>664</v>
      </c>
      <c r="D108" s="490" t="s">
        <v>665</v>
      </c>
      <c r="E108" s="329" t="s">
        <v>666</v>
      </c>
      <c r="F108" s="329" t="s">
        <v>654</v>
      </c>
      <c r="G108" s="469" t="s">
        <v>400</v>
      </c>
      <c r="H108" s="329" t="s">
        <v>400</v>
      </c>
      <c r="I108" s="329" t="s">
        <v>400</v>
      </c>
      <c r="J108" s="329" t="s">
        <v>400</v>
      </c>
      <c r="K108" s="329" t="s">
        <v>400</v>
      </c>
      <c r="L108" s="329" t="s">
        <v>400</v>
      </c>
      <c r="M108" s="329" t="s">
        <v>401</v>
      </c>
      <c r="N108" s="329" t="s">
        <v>361</v>
      </c>
      <c r="O108" s="329" t="s">
        <v>400</v>
      </c>
      <c r="P108" s="329" t="s">
        <v>400</v>
      </c>
      <c r="Q108" s="329" t="s">
        <v>400</v>
      </c>
      <c r="R108" s="329" t="s">
        <v>400</v>
      </c>
      <c r="S108" s="329" t="s">
        <v>400</v>
      </c>
      <c r="T108" s="329" t="s">
        <v>400</v>
      </c>
      <c r="U108" s="329" t="s">
        <v>400</v>
      </c>
      <c r="V108" s="329" t="s">
        <v>401</v>
      </c>
      <c r="W108" s="329" t="s">
        <v>361</v>
      </c>
      <c r="X108" s="329" t="s">
        <v>400</v>
      </c>
      <c r="Y108" s="470">
        <v>116703.38</v>
      </c>
    </row>
    <row r="109" spans="2:25" s="400" customFormat="1" x14ac:dyDescent="0.25">
      <c r="B109" s="329" t="s">
        <v>351</v>
      </c>
      <c r="C109" s="490" t="s">
        <v>667</v>
      </c>
      <c r="D109" s="490" t="s">
        <v>668</v>
      </c>
      <c r="E109" s="329" t="s">
        <v>669</v>
      </c>
      <c r="F109" s="329" t="s">
        <v>654</v>
      </c>
      <c r="G109" s="469" t="s">
        <v>400</v>
      </c>
      <c r="H109" s="329" t="s">
        <v>400</v>
      </c>
      <c r="I109" s="329" t="s">
        <v>400</v>
      </c>
      <c r="J109" s="329" t="s">
        <v>400</v>
      </c>
      <c r="K109" s="329" t="s">
        <v>400</v>
      </c>
      <c r="L109" s="329" t="s">
        <v>400</v>
      </c>
      <c r="M109" s="329" t="s">
        <v>401</v>
      </c>
      <c r="N109" s="329" t="s">
        <v>361</v>
      </c>
      <c r="O109" s="329" t="s">
        <v>400</v>
      </c>
      <c r="P109" s="329" t="s">
        <v>400</v>
      </c>
      <c r="Q109" s="329" t="s">
        <v>400</v>
      </c>
      <c r="R109" s="329" t="s">
        <v>400</v>
      </c>
      <c r="S109" s="329" t="s">
        <v>400</v>
      </c>
      <c r="T109" s="329" t="s">
        <v>400</v>
      </c>
      <c r="U109" s="329" t="s">
        <v>400</v>
      </c>
      <c r="V109" s="329" t="s">
        <v>401</v>
      </c>
      <c r="W109" s="329" t="s">
        <v>361</v>
      </c>
      <c r="X109" s="329" t="s">
        <v>400</v>
      </c>
      <c r="Y109" s="470">
        <v>39536.15</v>
      </c>
    </row>
    <row r="110" spans="2:25" s="400" customFormat="1" x14ac:dyDescent="0.25">
      <c r="B110" s="329" t="s">
        <v>351</v>
      </c>
      <c r="C110" s="490" t="s">
        <v>670</v>
      </c>
      <c r="D110" s="490" t="s">
        <v>671</v>
      </c>
      <c r="E110" s="329" t="s">
        <v>672</v>
      </c>
      <c r="F110" s="329" t="s">
        <v>654</v>
      </c>
      <c r="G110" s="469" t="s">
        <v>400</v>
      </c>
      <c r="H110" s="329" t="s">
        <v>400</v>
      </c>
      <c r="I110" s="329" t="s">
        <v>400</v>
      </c>
      <c r="J110" s="329" t="s">
        <v>400</v>
      </c>
      <c r="K110" s="329" t="s">
        <v>400</v>
      </c>
      <c r="L110" s="329" t="s">
        <v>400</v>
      </c>
      <c r="M110" s="329" t="s">
        <v>401</v>
      </c>
      <c r="N110" s="329" t="s">
        <v>361</v>
      </c>
      <c r="O110" s="329" t="s">
        <v>400</v>
      </c>
      <c r="P110" s="329" t="s">
        <v>400</v>
      </c>
      <c r="Q110" s="329" t="s">
        <v>400</v>
      </c>
      <c r="R110" s="329" t="s">
        <v>400</v>
      </c>
      <c r="S110" s="329" t="s">
        <v>400</v>
      </c>
      <c r="T110" s="329" t="s">
        <v>400</v>
      </c>
      <c r="U110" s="329" t="s">
        <v>400</v>
      </c>
      <c r="V110" s="329" t="s">
        <v>401</v>
      </c>
      <c r="W110" s="329" t="s">
        <v>361</v>
      </c>
      <c r="X110" s="329" t="s">
        <v>400</v>
      </c>
      <c r="Y110" s="470">
        <v>55843.43</v>
      </c>
    </row>
    <row r="111" spans="2:25" s="400" customFormat="1" x14ac:dyDescent="0.25">
      <c r="B111" s="329" t="s">
        <v>351</v>
      </c>
      <c r="C111" s="490" t="s">
        <v>673</v>
      </c>
      <c r="D111" s="490" t="s">
        <v>674</v>
      </c>
      <c r="E111" s="329" t="s">
        <v>675</v>
      </c>
      <c r="F111" s="329" t="s">
        <v>395</v>
      </c>
      <c r="G111" s="469" t="s">
        <v>400</v>
      </c>
      <c r="H111" s="329" t="s">
        <v>400</v>
      </c>
      <c r="I111" s="329" t="s">
        <v>400</v>
      </c>
      <c r="J111" s="329" t="s">
        <v>400</v>
      </c>
      <c r="K111" s="329" t="s">
        <v>400</v>
      </c>
      <c r="L111" s="329" t="s">
        <v>400</v>
      </c>
      <c r="M111" s="329" t="s">
        <v>401</v>
      </c>
      <c r="N111" s="329" t="s">
        <v>361</v>
      </c>
      <c r="O111" s="329" t="s">
        <v>400</v>
      </c>
      <c r="P111" s="329" t="s">
        <v>400</v>
      </c>
      <c r="Q111" s="329" t="s">
        <v>400</v>
      </c>
      <c r="R111" s="329" t="s">
        <v>400</v>
      </c>
      <c r="S111" s="329" t="s">
        <v>400</v>
      </c>
      <c r="T111" s="329" t="s">
        <v>400</v>
      </c>
      <c r="U111" s="329" t="s">
        <v>400</v>
      </c>
      <c r="V111" s="329" t="s">
        <v>401</v>
      </c>
      <c r="W111" s="329" t="s">
        <v>361</v>
      </c>
      <c r="X111" s="329" t="s">
        <v>400</v>
      </c>
      <c r="Y111" s="470">
        <v>27624.79</v>
      </c>
    </row>
    <row r="112" spans="2:25" s="400" customFormat="1" x14ac:dyDescent="0.25">
      <c r="B112" s="329" t="s">
        <v>351</v>
      </c>
      <c r="C112" s="490" t="s">
        <v>676</v>
      </c>
      <c r="D112" s="490" t="s">
        <v>677</v>
      </c>
      <c r="E112" s="329" t="s">
        <v>678</v>
      </c>
      <c r="F112" s="329" t="s">
        <v>395</v>
      </c>
      <c r="G112" s="469" t="s">
        <v>400</v>
      </c>
      <c r="H112" s="329" t="s">
        <v>400</v>
      </c>
      <c r="I112" s="329" t="s">
        <v>400</v>
      </c>
      <c r="J112" s="329" t="s">
        <v>400</v>
      </c>
      <c r="K112" s="329" t="s">
        <v>400</v>
      </c>
      <c r="L112" s="329" t="s">
        <v>400</v>
      </c>
      <c r="M112" s="329" t="s">
        <v>401</v>
      </c>
      <c r="N112" s="329" t="s">
        <v>361</v>
      </c>
      <c r="O112" s="329" t="s">
        <v>400</v>
      </c>
      <c r="P112" s="329" t="s">
        <v>400</v>
      </c>
      <c r="Q112" s="329" t="s">
        <v>400</v>
      </c>
      <c r="R112" s="329" t="s">
        <v>400</v>
      </c>
      <c r="S112" s="329" t="s">
        <v>400</v>
      </c>
      <c r="T112" s="329" t="s">
        <v>400</v>
      </c>
      <c r="U112" s="329" t="s">
        <v>400</v>
      </c>
      <c r="V112" s="329" t="s">
        <v>401</v>
      </c>
      <c r="W112" s="329" t="s">
        <v>361</v>
      </c>
      <c r="X112" s="329" t="s">
        <v>400</v>
      </c>
      <c r="Y112" s="470">
        <v>59997.770000000004</v>
      </c>
    </row>
    <row r="113" spans="2:25" s="400" customFormat="1" x14ac:dyDescent="0.25">
      <c r="B113" s="329" t="s">
        <v>351</v>
      </c>
      <c r="C113" s="490" t="s">
        <v>679</v>
      </c>
      <c r="D113" s="490" t="s">
        <v>680</v>
      </c>
      <c r="E113" s="329" t="s">
        <v>681</v>
      </c>
      <c r="F113" s="329" t="s">
        <v>395</v>
      </c>
      <c r="G113" s="469" t="s">
        <v>400</v>
      </c>
      <c r="H113" s="329" t="s">
        <v>400</v>
      </c>
      <c r="I113" s="329" t="s">
        <v>400</v>
      </c>
      <c r="J113" s="329" t="s">
        <v>400</v>
      </c>
      <c r="K113" s="329" t="s">
        <v>400</v>
      </c>
      <c r="L113" s="329" t="s">
        <v>400</v>
      </c>
      <c r="M113" s="329" t="s">
        <v>401</v>
      </c>
      <c r="N113" s="329" t="s">
        <v>361</v>
      </c>
      <c r="O113" s="329" t="s">
        <v>400</v>
      </c>
      <c r="P113" s="329" t="s">
        <v>400</v>
      </c>
      <c r="Q113" s="329" t="s">
        <v>400</v>
      </c>
      <c r="R113" s="329" t="s">
        <v>400</v>
      </c>
      <c r="S113" s="329" t="s">
        <v>400</v>
      </c>
      <c r="T113" s="329" t="s">
        <v>400</v>
      </c>
      <c r="U113" s="329" t="s">
        <v>400</v>
      </c>
      <c r="V113" s="329" t="s">
        <v>401</v>
      </c>
      <c r="W113" s="329" t="s">
        <v>361</v>
      </c>
      <c r="X113" s="329" t="s">
        <v>400</v>
      </c>
      <c r="Y113" s="470">
        <v>74971.77</v>
      </c>
    </row>
    <row r="114" spans="2:25" s="400" customFormat="1" x14ac:dyDescent="0.25">
      <c r="B114" s="329" t="s">
        <v>351</v>
      </c>
      <c r="C114" s="490" t="s">
        <v>682</v>
      </c>
      <c r="D114" s="490" t="s">
        <v>683</v>
      </c>
      <c r="E114" s="329" t="s">
        <v>684</v>
      </c>
      <c r="F114" s="329" t="s">
        <v>654</v>
      </c>
      <c r="G114" s="469" t="s">
        <v>400</v>
      </c>
      <c r="H114" s="329" t="s">
        <v>400</v>
      </c>
      <c r="I114" s="329" t="s">
        <v>400</v>
      </c>
      <c r="J114" s="329" t="s">
        <v>400</v>
      </c>
      <c r="K114" s="329" t="s">
        <v>400</v>
      </c>
      <c r="L114" s="329" t="s">
        <v>400</v>
      </c>
      <c r="M114" s="329" t="s">
        <v>401</v>
      </c>
      <c r="N114" s="329" t="s">
        <v>361</v>
      </c>
      <c r="O114" s="329" t="s">
        <v>400</v>
      </c>
      <c r="P114" s="329" t="s">
        <v>400</v>
      </c>
      <c r="Q114" s="329" t="s">
        <v>400</v>
      </c>
      <c r="R114" s="329" t="s">
        <v>400</v>
      </c>
      <c r="S114" s="329" t="s">
        <v>400</v>
      </c>
      <c r="T114" s="329" t="s">
        <v>400</v>
      </c>
      <c r="U114" s="329" t="s">
        <v>400</v>
      </c>
      <c r="V114" s="329" t="s">
        <v>401</v>
      </c>
      <c r="W114" s="329" t="s">
        <v>361</v>
      </c>
      <c r="X114" s="329" t="s">
        <v>400</v>
      </c>
      <c r="Y114" s="470">
        <v>127820.07999999999</v>
      </c>
    </row>
    <row r="115" spans="2:25" s="400" customFormat="1" x14ac:dyDescent="0.25">
      <c r="B115" s="329" t="s">
        <v>351</v>
      </c>
      <c r="C115" s="490" t="s">
        <v>685</v>
      </c>
      <c r="D115" s="490" t="s">
        <v>686</v>
      </c>
      <c r="E115" s="329" t="s">
        <v>687</v>
      </c>
      <c r="F115" s="329" t="s">
        <v>365</v>
      </c>
      <c r="G115" s="469" t="s">
        <v>400</v>
      </c>
      <c r="H115" s="329" t="s">
        <v>400</v>
      </c>
      <c r="I115" s="329" t="s">
        <v>400</v>
      </c>
      <c r="J115" s="329" t="s">
        <v>400</v>
      </c>
      <c r="K115" s="329" t="s">
        <v>400</v>
      </c>
      <c r="L115" s="329" t="s">
        <v>400</v>
      </c>
      <c r="M115" s="329" t="s">
        <v>401</v>
      </c>
      <c r="N115" s="329" t="s">
        <v>361</v>
      </c>
      <c r="O115" s="329" t="s">
        <v>400</v>
      </c>
      <c r="P115" s="329" t="s">
        <v>400</v>
      </c>
      <c r="Q115" s="329" t="s">
        <v>400</v>
      </c>
      <c r="R115" s="329" t="s">
        <v>400</v>
      </c>
      <c r="S115" s="329" t="s">
        <v>400</v>
      </c>
      <c r="T115" s="329" t="s">
        <v>400</v>
      </c>
      <c r="U115" s="329" t="s">
        <v>400</v>
      </c>
      <c r="V115" s="329" t="s">
        <v>401</v>
      </c>
      <c r="W115" s="329" t="s">
        <v>361</v>
      </c>
      <c r="X115" s="329" t="s">
        <v>400</v>
      </c>
      <c r="Y115" s="470">
        <v>50720.31</v>
      </c>
    </row>
    <row r="116" spans="2:25" s="400" customFormat="1" x14ac:dyDescent="0.25">
      <c r="B116" s="329" t="s">
        <v>351</v>
      </c>
      <c r="C116" s="490" t="s">
        <v>688</v>
      </c>
      <c r="D116" s="490" t="s">
        <v>689</v>
      </c>
      <c r="E116" s="329" t="s">
        <v>690</v>
      </c>
      <c r="F116" s="329" t="s">
        <v>654</v>
      </c>
      <c r="G116" s="469" t="s">
        <v>400</v>
      </c>
      <c r="H116" s="329" t="s">
        <v>400</v>
      </c>
      <c r="I116" s="329" t="s">
        <v>400</v>
      </c>
      <c r="J116" s="329" t="s">
        <v>400</v>
      </c>
      <c r="K116" s="329" t="s">
        <v>400</v>
      </c>
      <c r="L116" s="329" t="s">
        <v>400</v>
      </c>
      <c r="M116" s="329" t="s">
        <v>401</v>
      </c>
      <c r="N116" s="329" t="s">
        <v>361</v>
      </c>
      <c r="O116" s="329" t="s">
        <v>400</v>
      </c>
      <c r="P116" s="329" t="s">
        <v>400</v>
      </c>
      <c r="Q116" s="329" t="s">
        <v>400</v>
      </c>
      <c r="R116" s="329" t="s">
        <v>400</v>
      </c>
      <c r="S116" s="329" t="s">
        <v>400</v>
      </c>
      <c r="T116" s="329" t="s">
        <v>400</v>
      </c>
      <c r="U116" s="329" t="s">
        <v>400</v>
      </c>
      <c r="V116" s="329" t="s">
        <v>401</v>
      </c>
      <c r="W116" s="329" t="s">
        <v>361</v>
      </c>
      <c r="X116" s="329" t="s">
        <v>400</v>
      </c>
      <c r="Y116" s="470">
        <v>53185.25</v>
      </c>
    </row>
    <row r="117" spans="2:25" s="400" customFormat="1" x14ac:dyDescent="0.25">
      <c r="B117" s="329" t="s">
        <v>351</v>
      </c>
      <c r="C117" s="490" t="s">
        <v>691</v>
      </c>
      <c r="D117" s="490" t="s">
        <v>692</v>
      </c>
      <c r="E117" s="329" t="s">
        <v>693</v>
      </c>
      <c r="F117" s="329" t="s">
        <v>654</v>
      </c>
      <c r="G117" s="469" t="s">
        <v>400</v>
      </c>
      <c r="H117" s="329" t="s">
        <v>400</v>
      </c>
      <c r="I117" s="329" t="s">
        <v>400</v>
      </c>
      <c r="J117" s="329" t="s">
        <v>401</v>
      </c>
      <c r="K117" s="329" t="s">
        <v>400</v>
      </c>
      <c r="L117" s="329" t="s">
        <v>400</v>
      </c>
      <c r="M117" s="329" t="s">
        <v>400</v>
      </c>
      <c r="N117" s="329" t="s">
        <v>361</v>
      </c>
      <c r="O117" s="329" t="s">
        <v>400</v>
      </c>
      <c r="P117" s="329" t="s">
        <v>400</v>
      </c>
      <c r="Q117" s="329" t="s">
        <v>400</v>
      </c>
      <c r="R117" s="329" t="s">
        <v>400</v>
      </c>
      <c r="S117" s="329" t="s">
        <v>400</v>
      </c>
      <c r="T117" s="329" t="s">
        <v>400</v>
      </c>
      <c r="U117" s="329" t="s">
        <v>400</v>
      </c>
      <c r="V117" s="329" t="s">
        <v>401</v>
      </c>
      <c r="W117" s="329" t="s">
        <v>361</v>
      </c>
      <c r="X117" s="329" t="s">
        <v>400</v>
      </c>
      <c r="Y117" s="470">
        <v>31226.629999999997</v>
      </c>
    </row>
    <row r="118" spans="2:25" s="400" customFormat="1" x14ac:dyDescent="0.25">
      <c r="B118" s="329" t="s">
        <v>351</v>
      </c>
      <c r="C118" s="490" t="s">
        <v>694</v>
      </c>
      <c r="D118" s="490" t="s">
        <v>695</v>
      </c>
      <c r="E118" s="329" t="s">
        <v>696</v>
      </c>
      <c r="F118" s="329" t="s">
        <v>395</v>
      </c>
      <c r="G118" s="469" t="s">
        <v>400</v>
      </c>
      <c r="H118" s="329" t="s">
        <v>400</v>
      </c>
      <c r="I118" s="329" t="s">
        <v>400</v>
      </c>
      <c r="J118" s="329" t="s">
        <v>401</v>
      </c>
      <c r="K118" s="329" t="s">
        <v>400</v>
      </c>
      <c r="L118" s="329" t="s">
        <v>400</v>
      </c>
      <c r="M118" s="329" t="s">
        <v>400</v>
      </c>
      <c r="N118" s="329" t="s">
        <v>361</v>
      </c>
      <c r="O118" s="329" t="s">
        <v>400</v>
      </c>
      <c r="P118" s="329" t="s">
        <v>400</v>
      </c>
      <c r="Q118" s="329" t="s">
        <v>400</v>
      </c>
      <c r="R118" s="329" t="s">
        <v>400</v>
      </c>
      <c r="S118" s="329" t="s">
        <v>400</v>
      </c>
      <c r="T118" s="329" t="s">
        <v>400</v>
      </c>
      <c r="U118" s="329" t="s">
        <v>400</v>
      </c>
      <c r="V118" s="329" t="s">
        <v>401</v>
      </c>
      <c r="W118" s="329" t="s">
        <v>361</v>
      </c>
      <c r="X118" s="329" t="s">
        <v>400</v>
      </c>
      <c r="Y118" s="470">
        <v>65588.75</v>
      </c>
    </row>
    <row r="119" spans="2:25" s="400" customFormat="1" x14ac:dyDescent="0.25">
      <c r="B119" s="329" t="s">
        <v>351</v>
      </c>
      <c r="C119" s="490" t="s">
        <v>697</v>
      </c>
      <c r="D119" s="490" t="s">
        <v>698</v>
      </c>
      <c r="E119" s="329" t="s">
        <v>699</v>
      </c>
      <c r="F119" s="329" t="s">
        <v>395</v>
      </c>
      <c r="G119" s="469" t="s">
        <v>400</v>
      </c>
      <c r="H119" s="329" t="s">
        <v>400</v>
      </c>
      <c r="I119" s="329" t="s">
        <v>400</v>
      </c>
      <c r="J119" s="329" t="s">
        <v>400</v>
      </c>
      <c r="K119" s="329" t="s">
        <v>400</v>
      </c>
      <c r="L119" s="329" t="s">
        <v>400</v>
      </c>
      <c r="M119" s="329" t="s">
        <v>401</v>
      </c>
      <c r="N119" s="329" t="s">
        <v>361</v>
      </c>
      <c r="O119" s="329" t="s">
        <v>400</v>
      </c>
      <c r="P119" s="329" t="s">
        <v>400</v>
      </c>
      <c r="Q119" s="329" t="s">
        <v>400</v>
      </c>
      <c r="R119" s="329" t="s">
        <v>400</v>
      </c>
      <c r="S119" s="329" t="s">
        <v>400</v>
      </c>
      <c r="T119" s="329" t="s">
        <v>400</v>
      </c>
      <c r="U119" s="329" t="s">
        <v>400</v>
      </c>
      <c r="V119" s="329" t="s">
        <v>401</v>
      </c>
      <c r="W119" s="329" t="s">
        <v>361</v>
      </c>
      <c r="X119" s="329" t="s">
        <v>400</v>
      </c>
      <c r="Y119" s="470">
        <v>62350.369999999995</v>
      </c>
    </row>
    <row r="120" spans="2:25" s="400" customFormat="1" x14ac:dyDescent="0.25">
      <c r="B120" s="329" t="s">
        <v>351</v>
      </c>
      <c r="C120" s="490" t="s">
        <v>700</v>
      </c>
      <c r="D120" s="490" t="s">
        <v>701</v>
      </c>
      <c r="E120" s="329" t="s">
        <v>702</v>
      </c>
      <c r="F120" s="329" t="s">
        <v>654</v>
      </c>
      <c r="G120" s="469" t="s">
        <v>400</v>
      </c>
      <c r="H120" s="329" t="s">
        <v>400</v>
      </c>
      <c r="I120" s="329" t="s">
        <v>400</v>
      </c>
      <c r="J120" s="329" t="s">
        <v>400</v>
      </c>
      <c r="K120" s="329" t="s">
        <v>400</v>
      </c>
      <c r="L120" s="329" t="s">
        <v>400</v>
      </c>
      <c r="M120" s="329" t="s">
        <v>401</v>
      </c>
      <c r="N120" s="329" t="s">
        <v>361</v>
      </c>
      <c r="O120" s="329" t="s">
        <v>400</v>
      </c>
      <c r="P120" s="329" t="s">
        <v>400</v>
      </c>
      <c r="Q120" s="329" t="s">
        <v>400</v>
      </c>
      <c r="R120" s="329" t="s">
        <v>400</v>
      </c>
      <c r="S120" s="329" t="s">
        <v>400</v>
      </c>
      <c r="T120" s="329" t="s">
        <v>400</v>
      </c>
      <c r="U120" s="329" t="s">
        <v>400</v>
      </c>
      <c r="V120" s="329" t="s">
        <v>401</v>
      </c>
      <c r="W120" s="329" t="s">
        <v>361</v>
      </c>
      <c r="X120" s="329" t="s">
        <v>400</v>
      </c>
      <c r="Y120" s="470">
        <v>63560.49</v>
      </c>
    </row>
    <row r="121" spans="2:25" s="400" customFormat="1" x14ac:dyDescent="0.25">
      <c r="B121" s="329" t="s">
        <v>351</v>
      </c>
      <c r="C121" s="490" t="s">
        <v>703</v>
      </c>
      <c r="D121" s="490" t="s">
        <v>704</v>
      </c>
      <c r="E121" s="329" t="s">
        <v>705</v>
      </c>
      <c r="F121" s="329" t="s">
        <v>365</v>
      </c>
      <c r="G121" s="469" t="s">
        <v>400</v>
      </c>
      <c r="H121" s="329" t="s">
        <v>400</v>
      </c>
      <c r="I121" s="329" t="s">
        <v>400</v>
      </c>
      <c r="J121" s="329" t="s">
        <v>401</v>
      </c>
      <c r="K121" s="329" t="s">
        <v>400</v>
      </c>
      <c r="L121" s="329" t="s">
        <v>400</v>
      </c>
      <c r="M121" s="329" t="s">
        <v>400</v>
      </c>
      <c r="N121" s="329" t="s">
        <v>361</v>
      </c>
      <c r="O121" s="329" t="s">
        <v>400</v>
      </c>
      <c r="P121" s="329" t="s">
        <v>400</v>
      </c>
      <c r="Q121" s="329" t="s">
        <v>400</v>
      </c>
      <c r="R121" s="329" t="s">
        <v>400</v>
      </c>
      <c r="S121" s="329" t="s">
        <v>400</v>
      </c>
      <c r="T121" s="329" t="s">
        <v>400</v>
      </c>
      <c r="U121" s="329" t="s">
        <v>400</v>
      </c>
      <c r="V121" s="329" t="s">
        <v>401</v>
      </c>
      <c r="W121" s="329" t="s">
        <v>361</v>
      </c>
      <c r="X121" s="329" t="s">
        <v>400</v>
      </c>
      <c r="Y121" s="470">
        <v>114508.62</v>
      </c>
    </row>
    <row r="122" spans="2:25" s="400" customFormat="1" x14ac:dyDescent="0.25">
      <c r="B122" s="329" t="s">
        <v>351</v>
      </c>
      <c r="C122" s="490" t="s">
        <v>706</v>
      </c>
      <c r="D122" s="490" t="s">
        <v>707</v>
      </c>
      <c r="E122" s="329" t="s">
        <v>708</v>
      </c>
      <c r="F122" s="329" t="s">
        <v>395</v>
      </c>
      <c r="G122" s="469" t="s">
        <v>400</v>
      </c>
      <c r="H122" s="329" t="s">
        <v>400</v>
      </c>
      <c r="I122" s="329" t="s">
        <v>400</v>
      </c>
      <c r="J122" s="329" t="s">
        <v>400</v>
      </c>
      <c r="K122" s="329" t="s">
        <v>400</v>
      </c>
      <c r="L122" s="329" t="s">
        <v>400</v>
      </c>
      <c r="M122" s="329" t="s">
        <v>401</v>
      </c>
      <c r="N122" s="329" t="s">
        <v>361</v>
      </c>
      <c r="O122" s="329" t="s">
        <v>400</v>
      </c>
      <c r="P122" s="329" t="s">
        <v>400</v>
      </c>
      <c r="Q122" s="329" t="s">
        <v>400</v>
      </c>
      <c r="R122" s="329" t="s">
        <v>400</v>
      </c>
      <c r="S122" s="329" t="s">
        <v>400</v>
      </c>
      <c r="T122" s="329" t="s">
        <v>400</v>
      </c>
      <c r="U122" s="329" t="s">
        <v>400</v>
      </c>
      <c r="V122" s="329" t="s">
        <v>401</v>
      </c>
      <c r="W122" s="329" t="s">
        <v>361</v>
      </c>
      <c r="X122" s="329" t="s">
        <v>400</v>
      </c>
      <c r="Y122" s="470">
        <v>52495.020000000004</v>
      </c>
    </row>
    <row r="123" spans="2:25" s="400" customFormat="1" x14ac:dyDescent="0.25">
      <c r="B123" s="329" t="s">
        <v>351</v>
      </c>
      <c r="C123" s="490" t="s">
        <v>709</v>
      </c>
      <c r="D123" s="490" t="s">
        <v>710</v>
      </c>
      <c r="E123" s="329" t="s">
        <v>711</v>
      </c>
      <c r="F123" s="329" t="s">
        <v>395</v>
      </c>
      <c r="G123" s="469" t="s">
        <v>400</v>
      </c>
      <c r="H123" s="329" t="s">
        <v>400</v>
      </c>
      <c r="I123" s="329" t="s">
        <v>400</v>
      </c>
      <c r="J123" s="329" t="s">
        <v>400</v>
      </c>
      <c r="K123" s="329" t="s">
        <v>400</v>
      </c>
      <c r="L123" s="329" t="s">
        <v>400</v>
      </c>
      <c r="M123" s="329" t="s">
        <v>401</v>
      </c>
      <c r="N123" s="329" t="s">
        <v>361</v>
      </c>
      <c r="O123" s="329" t="s">
        <v>400</v>
      </c>
      <c r="P123" s="329" t="s">
        <v>400</v>
      </c>
      <c r="Q123" s="329" t="s">
        <v>400</v>
      </c>
      <c r="R123" s="329" t="s">
        <v>400</v>
      </c>
      <c r="S123" s="329" t="s">
        <v>400</v>
      </c>
      <c r="T123" s="329" t="s">
        <v>400</v>
      </c>
      <c r="U123" s="329" t="s">
        <v>400</v>
      </c>
      <c r="V123" s="329" t="s">
        <v>401</v>
      </c>
      <c r="W123" s="329" t="s">
        <v>361</v>
      </c>
      <c r="X123" s="329" t="s">
        <v>400</v>
      </c>
      <c r="Y123" s="470">
        <v>63720.72</v>
      </c>
    </row>
    <row r="124" spans="2:25" s="400" customFormat="1" x14ac:dyDescent="0.25">
      <c r="B124" s="329" t="s">
        <v>351</v>
      </c>
      <c r="C124" s="490" t="s">
        <v>712</v>
      </c>
      <c r="D124" s="490" t="s">
        <v>713</v>
      </c>
      <c r="E124" s="329" t="s">
        <v>714</v>
      </c>
      <c r="F124" s="329" t="s">
        <v>654</v>
      </c>
      <c r="G124" s="469" t="s">
        <v>400</v>
      </c>
      <c r="H124" s="329" t="s">
        <v>400</v>
      </c>
      <c r="I124" s="329" t="s">
        <v>400</v>
      </c>
      <c r="J124" s="329" t="s">
        <v>401</v>
      </c>
      <c r="K124" s="329" t="s">
        <v>400</v>
      </c>
      <c r="L124" s="329" t="s">
        <v>400</v>
      </c>
      <c r="M124" s="329" t="s">
        <v>400</v>
      </c>
      <c r="N124" s="329" t="s">
        <v>361</v>
      </c>
      <c r="O124" s="329" t="s">
        <v>400</v>
      </c>
      <c r="P124" s="329" t="s">
        <v>400</v>
      </c>
      <c r="Q124" s="329" t="s">
        <v>400</v>
      </c>
      <c r="R124" s="329" t="s">
        <v>400</v>
      </c>
      <c r="S124" s="329" t="s">
        <v>400</v>
      </c>
      <c r="T124" s="329" t="s">
        <v>400</v>
      </c>
      <c r="U124" s="329" t="s">
        <v>400</v>
      </c>
      <c r="V124" s="329" t="s">
        <v>401</v>
      </c>
      <c r="W124" s="329" t="s">
        <v>361</v>
      </c>
      <c r="X124" s="329" t="s">
        <v>400</v>
      </c>
      <c r="Y124" s="470">
        <v>31226.629999999997</v>
      </c>
    </row>
    <row r="125" spans="2:25" s="400" customFormat="1" x14ac:dyDescent="0.25">
      <c r="B125" s="329" t="s">
        <v>351</v>
      </c>
      <c r="C125" s="490" t="s">
        <v>715</v>
      </c>
      <c r="D125" s="490" t="s">
        <v>716</v>
      </c>
      <c r="E125" s="329" t="s">
        <v>717</v>
      </c>
      <c r="F125" s="329" t="s">
        <v>654</v>
      </c>
      <c r="G125" s="469" t="s">
        <v>400</v>
      </c>
      <c r="H125" s="329" t="s">
        <v>400</v>
      </c>
      <c r="I125" s="329" t="s">
        <v>400</v>
      </c>
      <c r="J125" s="329" t="s">
        <v>401</v>
      </c>
      <c r="K125" s="329" t="s">
        <v>400</v>
      </c>
      <c r="L125" s="329" t="s">
        <v>400</v>
      </c>
      <c r="M125" s="329" t="s">
        <v>400</v>
      </c>
      <c r="N125" s="329" t="s">
        <v>361</v>
      </c>
      <c r="O125" s="329" t="s">
        <v>400</v>
      </c>
      <c r="P125" s="329" t="s">
        <v>400</v>
      </c>
      <c r="Q125" s="329" t="s">
        <v>400</v>
      </c>
      <c r="R125" s="329" t="s">
        <v>400</v>
      </c>
      <c r="S125" s="329" t="s">
        <v>400</v>
      </c>
      <c r="T125" s="329" t="s">
        <v>400</v>
      </c>
      <c r="U125" s="329" t="s">
        <v>400</v>
      </c>
      <c r="V125" s="329" t="s">
        <v>401</v>
      </c>
      <c r="W125" s="329" t="s">
        <v>361</v>
      </c>
      <c r="X125" s="329" t="s">
        <v>400</v>
      </c>
      <c r="Y125" s="470">
        <v>68878.600000000006</v>
      </c>
    </row>
    <row r="126" spans="2:25" s="400" customFormat="1" x14ac:dyDescent="0.25">
      <c r="B126" s="329" t="s">
        <v>351</v>
      </c>
      <c r="C126" s="490" t="s">
        <v>718</v>
      </c>
      <c r="D126" s="490" t="s">
        <v>719</v>
      </c>
      <c r="E126" s="329" t="s">
        <v>720</v>
      </c>
      <c r="F126" s="329" t="s">
        <v>365</v>
      </c>
      <c r="G126" s="469" t="s">
        <v>400</v>
      </c>
      <c r="H126" s="329" t="s">
        <v>400</v>
      </c>
      <c r="I126" s="329" t="s">
        <v>400</v>
      </c>
      <c r="J126" s="329" t="s">
        <v>401</v>
      </c>
      <c r="K126" s="329" t="s">
        <v>400</v>
      </c>
      <c r="L126" s="329" t="s">
        <v>400</v>
      </c>
      <c r="M126" s="329" t="s">
        <v>400</v>
      </c>
      <c r="N126" s="329" t="s">
        <v>361</v>
      </c>
      <c r="O126" s="329" t="s">
        <v>400</v>
      </c>
      <c r="P126" s="329" t="s">
        <v>400</v>
      </c>
      <c r="Q126" s="329" t="s">
        <v>400</v>
      </c>
      <c r="R126" s="329" t="s">
        <v>400</v>
      </c>
      <c r="S126" s="329" t="s">
        <v>400</v>
      </c>
      <c r="T126" s="329" t="s">
        <v>400</v>
      </c>
      <c r="U126" s="329" t="s">
        <v>400</v>
      </c>
      <c r="V126" s="329" t="s">
        <v>401</v>
      </c>
      <c r="W126" s="329" t="s">
        <v>361</v>
      </c>
      <c r="X126" s="329" t="s">
        <v>400</v>
      </c>
      <c r="Y126" s="470">
        <v>107851.78</v>
      </c>
    </row>
    <row r="127" spans="2:25" s="400" customFormat="1" x14ac:dyDescent="0.25">
      <c r="B127" s="329" t="s">
        <v>351</v>
      </c>
      <c r="C127" s="490" t="s">
        <v>721</v>
      </c>
      <c r="D127" s="490" t="s">
        <v>722</v>
      </c>
      <c r="E127" s="329" t="s">
        <v>723</v>
      </c>
      <c r="F127" s="329" t="s">
        <v>654</v>
      </c>
      <c r="G127" s="469" t="s">
        <v>400</v>
      </c>
      <c r="H127" s="329" t="s">
        <v>400</v>
      </c>
      <c r="I127" s="329" t="s">
        <v>400</v>
      </c>
      <c r="J127" s="329" t="s">
        <v>401</v>
      </c>
      <c r="K127" s="329" t="s">
        <v>400</v>
      </c>
      <c r="L127" s="329" t="s">
        <v>400</v>
      </c>
      <c r="M127" s="329" t="s">
        <v>400</v>
      </c>
      <c r="N127" s="329" t="s">
        <v>361</v>
      </c>
      <c r="O127" s="329" t="s">
        <v>400</v>
      </c>
      <c r="P127" s="329" t="s">
        <v>400</v>
      </c>
      <c r="Q127" s="329" t="s">
        <v>400</v>
      </c>
      <c r="R127" s="329" t="s">
        <v>400</v>
      </c>
      <c r="S127" s="329" t="s">
        <v>400</v>
      </c>
      <c r="T127" s="329" t="s">
        <v>400</v>
      </c>
      <c r="U127" s="329" t="s">
        <v>400</v>
      </c>
      <c r="V127" s="329" t="s">
        <v>401</v>
      </c>
      <c r="W127" s="329" t="s">
        <v>361</v>
      </c>
      <c r="X127" s="329" t="s">
        <v>400</v>
      </c>
      <c r="Y127" s="470">
        <v>38813.94</v>
      </c>
    </row>
    <row r="128" spans="2:25" s="400" customFormat="1" x14ac:dyDescent="0.25">
      <c r="B128" s="329" t="s">
        <v>351</v>
      </c>
      <c r="C128" s="490" t="s">
        <v>724</v>
      </c>
      <c r="D128" s="490" t="s">
        <v>725</v>
      </c>
      <c r="E128" s="329" t="s">
        <v>726</v>
      </c>
      <c r="F128" s="329" t="s">
        <v>395</v>
      </c>
      <c r="G128" s="469" t="s">
        <v>400</v>
      </c>
      <c r="H128" s="329" t="s">
        <v>400</v>
      </c>
      <c r="I128" s="329" t="s">
        <v>400</v>
      </c>
      <c r="J128" s="329" t="s">
        <v>401</v>
      </c>
      <c r="K128" s="329" t="s">
        <v>400</v>
      </c>
      <c r="L128" s="329" t="s">
        <v>400</v>
      </c>
      <c r="M128" s="329" t="s">
        <v>400</v>
      </c>
      <c r="N128" s="329" t="s">
        <v>361</v>
      </c>
      <c r="O128" s="329" t="s">
        <v>400</v>
      </c>
      <c r="P128" s="329" t="s">
        <v>400</v>
      </c>
      <c r="Q128" s="329" t="s">
        <v>400</v>
      </c>
      <c r="R128" s="329" t="s">
        <v>400</v>
      </c>
      <c r="S128" s="329" t="s">
        <v>400</v>
      </c>
      <c r="T128" s="329" t="s">
        <v>400</v>
      </c>
      <c r="U128" s="329" t="s">
        <v>400</v>
      </c>
      <c r="V128" s="329" t="s">
        <v>401</v>
      </c>
      <c r="W128" s="329" t="s">
        <v>361</v>
      </c>
      <c r="X128" s="329" t="s">
        <v>400</v>
      </c>
      <c r="Y128" s="470">
        <v>57878.159999999996</v>
      </c>
    </row>
    <row r="129" spans="2:25" s="400" customFormat="1" x14ac:dyDescent="0.25">
      <c r="B129" s="329" t="s">
        <v>351</v>
      </c>
      <c r="C129" s="490" t="s">
        <v>727</v>
      </c>
      <c r="D129" s="490" t="s">
        <v>728</v>
      </c>
      <c r="E129" s="329" t="s">
        <v>729</v>
      </c>
      <c r="F129" s="329" t="s">
        <v>395</v>
      </c>
      <c r="G129" s="469" t="s">
        <v>400</v>
      </c>
      <c r="H129" s="329" t="s">
        <v>400</v>
      </c>
      <c r="I129" s="329" t="s">
        <v>400</v>
      </c>
      <c r="J129" s="329" t="s">
        <v>401</v>
      </c>
      <c r="K129" s="329" t="s">
        <v>400</v>
      </c>
      <c r="L129" s="329" t="s">
        <v>400</v>
      </c>
      <c r="M129" s="329" t="s">
        <v>400</v>
      </c>
      <c r="N129" s="329" t="s">
        <v>361</v>
      </c>
      <c r="O129" s="329" t="s">
        <v>400</v>
      </c>
      <c r="P129" s="329" t="s">
        <v>400</v>
      </c>
      <c r="Q129" s="329" t="s">
        <v>400</v>
      </c>
      <c r="R129" s="329" t="s">
        <v>400</v>
      </c>
      <c r="S129" s="329" t="s">
        <v>400</v>
      </c>
      <c r="T129" s="329" t="s">
        <v>400</v>
      </c>
      <c r="U129" s="329" t="s">
        <v>400</v>
      </c>
      <c r="V129" s="329" t="s">
        <v>401</v>
      </c>
      <c r="W129" s="329" t="s">
        <v>361</v>
      </c>
      <c r="X129" s="329" t="s">
        <v>400</v>
      </c>
      <c r="Y129" s="470">
        <v>58133.659999999996</v>
      </c>
    </row>
    <row r="130" spans="2:25" s="400" customFormat="1" x14ac:dyDescent="0.25">
      <c r="B130" s="329" t="s">
        <v>351</v>
      </c>
      <c r="C130" s="490" t="s">
        <v>730</v>
      </c>
      <c r="D130" s="490" t="s">
        <v>731</v>
      </c>
      <c r="E130" s="329" t="s">
        <v>732</v>
      </c>
      <c r="F130" s="329" t="s">
        <v>365</v>
      </c>
      <c r="G130" s="469" t="s">
        <v>400</v>
      </c>
      <c r="H130" s="329" t="s">
        <v>400</v>
      </c>
      <c r="I130" s="329" t="s">
        <v>400</v>
      </c>
      <c r="J130" s="329" t="s">
        <v>401</v>
      </c>
      <c r="K130" s="329" t="s">
        <v>400</v>
      </c>
      <c r="L130" s="329" t="s">
        <v>400</v>
      </c>
      <c r="M130" s="329" t="s">
        <v>400</v>
      </c>
      <c r="N130" s="329" t="s">
        <v>361</v>
      </c>
      <c r="O130" s="329" t="s">
        <v>400</v>
      </c>
      <c r="P130" s="329" t="s">
        <v>400</v>
      </c>
      <c r="Q130" s="329" t="s">
        <v>400</v>
      </c>
      <c r="R130" s="329" t="s">
        <v>400</v>
      </c>
      <c r="S130" s="329" t="s">
        <v>400</v>
      </c>
      <c r="T130" s="329" t="s">
        <v>400</v>
      </c>
      <c r="U130" s="329" t="s">
        <v>400</v>
      </c>
      <c r="V130" s="329" t="s">
        <v>401</v>
      </c>
      <c r="W130" s="329" t="s">
        <v>361</v>
      </c>
      <c r="X130" s="329" t="s">
        <v>400</v>
      </c>
      <c r="Y130" s="470">
        <v>159603.04</v>
      </c>
    </row>
    <row r="131" spans="2:25" s="400" customFormat="1" x14ac:dyDescent="0.25">
      <c r="B131" s="329" t="s">
        <v>351</v>
      </c>
      <c r="C131" s="490" t="s">
        <v>733</v>
      </c>
      <c r="D131" s="490" t="s">
        <v>734</v>
      </c>
      <c r="E131" s="329" t="s">
        <v>735</v>
      </c>
      <c r="F131" s="329" t="s">
        <v>365</v>
      </c>
      <c r="G131" s="469" t="s">
        <v>400</v>
      </c>
      <c r="H131" s="329" t="s">
        <v>400</v>
      </c>
      <c r="I131" s="329" t="s">
        <v>400</v>
      </c>
      <c r="J131" s="329" t="s">
        <v>401</v>
      </c>
      <c r="K131" s="329" t="s">
        <v>400</v>
      </c>
      <c r="L131" s="329" t="s">
        <v>400</v>
      </c>
      <c r="M131" s="329" t="s">
        <v>400</v>
      </c>
      <c r="N131" s="329" t="s">
        <v>361</v>
      </c>
      <c r="O131" s="329" t="s">
        <v>400</v>
      </c>
      <c r="P131" s="329" t="s">
        <v>400</v>
      </c>
      <c r="Q131" s="329" t="s">
        <v>400</v>
      </c>
      <c r="R131" s="329" t="s">
        <v>400</v>
      </c>
      <c r="S131" s="329" t="s">
        <v>400</v>
      </c>
      <c r="T131" s="329" t="s">
        <v>400</v>
      </c>
      <c r="U131" s="329" t="s">
        <v>400</v>
      </c>
      <c r="V131" s="329" t="s">
        <v>401</v>
      </c>
      <c r="W131" s="329" t="s">
        <v>361</v>
      </c>
      <c r="X131" s="329" t="s">
        <v>400</v>
      </c>
      <c r="Y131" s="470">
        <v>57755.659999999996</v>
      </c>
    </row>
    <row r="132" spans="2:25" s="400" customFormat="1" x14ac:dyDescent="0.25">
      <c r="B132" s="329" t="s">
        <v>351</v>
      </c>
      <c r="C132" s="490" t="s">
        <v>736</v>
      </c>
      <c r="D132" s="490" t="s">
        <v>737</v>
      </c>
      <c r="E132" s="329" t="s">
        <v>738</v>
      </c>
      <c r="F132" s="329" t="s">
        <v>365</v>
      </c>
      <c r="G132" s="469" t="s">
        <v>400</v>
      </c>
      <c r="H132" s="329" t="s">
        <v>400</v>
      </c>
      <c r="I132" s="329" t="s">
        <v>400</v>
      </c>
      <c r="J132" s="329" t="s">
        <v>401</v>
      </c>
      <c r="K132" s="329" t="s">
        <v>400</v>
      </c>
      <c r="L132" s="329" t="s">
        <v>400</v>
      </c>
      <c r="M132" s="329" t="s">
        <v>400</v>
      </c>
      <c r="N132" s="329" t="s">
        <v>361</v>
      </c>
      <c r="O132" s="329" t="s">
        <v>400</v>
      </c>
      <c r="P132" s="329" t="s">
        <v>400</v>
      </c>
      <c r="Q132" s="329" t="s">
        <v>400</v>
      </c>
      <c r="R132" s="329" t="s">
        <v>400</v>
      </c>
      <c r="S132" s="329" t="s">
        <v>400</v>
      </c>
      <c r="T132" s="329" t="s">
        <v>400</v>
      </c>
      <c r="U132" s="329" t="s">
        <v>400</v>
      </c>
      <c r="V132" s="329" t="s">
        <v>401</v>
      </c>
      <c r="W132" s="329" t="s">
        <v>361</v>
      </c>
      <c r="X132" s="329" t="s">
        <v>400</v>
      </c>
      <c r="Y132" s="470">
        <v>57816.909999999996</v>
      </c>
    </row>
    <row r="133" spans="2:25" s="400" customFormat="1" x14ac:dyDescent="0.25">
      <c r="B133" s="329" t="s">
        <v>351</v>
      </c>
      <c r="C133" s="490" t="s">
        <v>739</v>
      </c>
      <c r="D133" s="490" t="s">
        <v>740</v>
      </c>
      <c r="E133" s="329" t="s">
        <v>741</v>
      </c>
      <c r="F133" s="329" t="s">
        <v>365</v>
      </c>
      <c r="G133" s="469" t="s">
        <v>400</v>
      </c>
      <c r="H133" s="329" t="s">
        <v>400</v>
      </c>
      <c r="I133" s="329" t="s">
        <v>400</v>
      </c>
      <c r="J133" s="329" t="s">
        <v>401</v>
      </c>
      <c r="K133" s="329" t="s">
        <v>400</v>
      </c>
      <c r="L133" s="329" t="s">
        <v>400</v>
      </c>
      <c r="M133" s="329" t="s">
        <v>400</v>
      </c>
      <c r="N133" s="329" t="s">
        <v>361</v>
      </c>
      <c r="O133" s="329" t="s">
        <v>400</v>
      </c>
      <c r="P133" s="329" t="s">
        <v>400</v>
      </c>
      <c r="Q133" s="329" t="s">
        <v>400</v>
      </c>
      <c r="R133" s="329" t="s">
        <v>400</v>
      </c>
      <c r="S133" s="329" t="s">
        <v>400</v>
      </c>
      <c r="T133" s="329" t="s">
        <v>400</v>
      </c>
      <c r="U133" s="329" t="s">
        <v>400</v>
      </c>
      <c r="V133" s="329" t="s">
        <v>401</v>
      </c>
      <c r="W133" s="329" t="s">
        <v>361</v>
      </c>
      <c r="X133" s="329" t="s">
        <v>400</v>
      </c>
      <c r="Y133" s="470">
        <v>57816.909999999996</v>
      </c>
    </row>
    <row r="134" spans="2:25" s="400" customFormat="1" x14ac:dyDescent="0.25">
      <c r="B134" s="329" t="s">
        <v>351</v>
      </c>
      <c r="C134" s="490" t="s">
        <v>742</v>
      </c>
      <c r="D134" s="490" t="s">
        <v>743</v>
      </c>
      <c r="E134" s="329" t="s">
        <v>744</v>
      </c>
      <c r="F134" s="329" t="s">
        <v>365</v>
      </c>
      <c r="G134" s="469" t="s">
        <v>400</v>
      </c>
      <c r="H134" s="329" t="s">
        <v>400</v>
      </c>
      <c r="I134" s="329" t="s">
        <v>400</v>
      </c>
      <c r="J134" s="329" t="s">
        <v>401</v>
      </c>
      <c r="K134" s="329" t="s">
        <v>400</v>
      </c>
      <c r="L134" s="329" t="s">
        <v>400</v>
      </c>
      <c r="M134" s="329" t="s">
        <v>400</v>
      </c>
      <c r="N134" s="329" t="s">
        <v>361</v>
      </c>
      <c r="O134" s="329" t="s">
        <v>400</v>
      </c>
      <c r="P134" s="329" t="s">
        <v>400</v>
      </c>
      <c r="Q134" s="329" t="s">
        <v>400</v>
      </c>
      <c r="R134" s="329" t="s">
        <v>400</v>
      </c>
      <c r="S134" s="329" t="s">
        <v>400</v>
      </c>
      <c r="T134" s="329" t="s">
        <v>400</v>
      </c>
      <c r="U134" s="329" t="s">
        <v>400</v>
      </c>
      <c r="V134" s="329" t="s">
        <v>401</v>
      </c>
      <c r="W134" s="329" t="s">
        <v>361</v>
      </c>
      <c r="X134" s="329" t="s">
        <v>400</v>
      </c>
      <c r="Y134" s="470">
        <v>57790.659999999996</v>
      </c>
    </row>
    <row r="135" spans="2:25" s="400" customFormat="1" x14ac:dyDescent="0.25">
      <c r="B135" s="329" t="s">
        <v>351</v>
      </c>
      <c r="C135" s="490" t="s">
        <v>745</v>
      </c>
      <c r="D135" s="490" t="s">
        <v>746</v>
      </c>
      <c r="E135" s="329" t="s">
        <v>747</v>
      </c>
      <c r="F135" s="329" t="s">
        <v>395</v>
      </c>
      <c r="G135" s="469" t="s">
        <v>400</v>
      </c>
      <c r="H135" s="329" t="s">
        <v>400</v>
      </c>
      <c r="I135" s="329" t="s">
        <v>400</v>
      </c>
      <c r="J135" s="329" t="s">
        <v>401</v>
      </c>
      <c r="K135" s="329" t="s">
        <v>400</v>
      </c>
      <c r="L135" s="329" t="s">
        <v>400</v>
      </c>
      <c r="M135" s="329" t="s">
        <v>400</v>
      </c>
      <c r="N135" s="329" t="s">
        <v>361</v>
      </c>
      <c r="O135" s="329" t="s">
        <v>400</v>
      </c>
      <c r="P135" s="329" t="s">
        <v>400</v>
      </c>
      <c r="Q135" s="329" t="s">
        <v>400</v>
      </c>
      <c r="R135" s="329" t="s">
        <v>400</v>
      </c>
      <c r="S135" s="329" t="s">
        <v>400</v>
      </c>
      <c r="T135" s="329" t="s">
        <v>400</v>
      </c>
      <c r="U135" s="329" t="s">
        <v>400</v>
      </c>
      <c r="V135" s="329" t="s">
        <v>401</v>
      </c>
      <c r="W135" s="329" t="s">
        <v>361</v>
      </c>
      <c r="X135" s="329" t="s">
        <v>400</v>
      </c>
      <c r="Y135" s="470">
        <v>67139.360000000001</v>
      </c>
    </row>
    <row r="136" spans="2:25" s="400" customFormat="1" x14ac:dyDescent="0.25">
      <c r="B136" s="329" t="s">
        <v>351</v>
      </c>
      <c r="C136" s="490" t="s">
        <v>748</v>
      </c>
      <c r="D136" s="490" t="s">
        <v>749</v>
      </c>
      <c r="E136" s="329" t="s">
        <v>750</v>
      </c>
      <c r="F136" s="329" t="s">
        <v>365</v>
      </c>
      <c r="G136" s="469" t="s">
        <v>400</v>
      </c>
      <c r="H136" s="329" t="s">
        <v>400</v>
      </c>
      <c r="I136" s="329" t="s">
        <v>400</v>
      </c>
      <c r="J136" s="329" t="s">
        <v>401</v>
      </c>
      <c r="K136" s="329" t="s">
        <v>400</v>
      </c>
      <c r="L136" s="329" t="s">
        <v>400</v>
      </c>
      <c r="M136" s="329" t="s">
        <v>400</v>
      </c>
      <c r="N136" s="329" t="s">
        <v>361</v>
      </c>
      <c r="O136" s="329" t="s">
        <v>400</v>
      </c>
      <c r="P136" s="329" t="s">
        <v>400</v>
      </c>
      <c r="Q136" s="329" t="s">
        <v>400</v>
      </c>
      <c r="R136" s="329" t="s">
        <v>400</v>
      </c>
      <c r="S136" s="329" t="s">
        <v>400</v>
      </c>
      <c r="T136" s="329" t="s">
        <v>400</v>
      </c>
      <c r="U136" s="329" t="s">
        <v>400</v>
      </c>
      <c r="V136" s="329" t="s">
        <v>401</v>
      </c>
      <c r="W136" s="329" t="s">
        <v>361</v>
      </c>
      <c r="X136" s="329" t="s">
        <v>400</v>
      </c>
      <c r="Y136" s="470">
        <v>58195.659999999996</v>
      </c>
    </row>
    <row r="137" spans="2:25" s="400" customFormat="1" x14ac:dyDescent="0.25">
      <c r="B137" s="329" t="s">
        <v>351</v>
      </c>
      <c r="C137" s="490" t="s">
        <v>751</v>
      </c>
      <c r="D137" s="490" t="s">
        <v>752</v>
      </c>
      <c r="E137" s="329" t="s">
        <v>753</v>
      </c>
      <c r="F137" s="329" t="s">
        <v>395</v>
      </c>
      <c r="G137" s="469" t="s">
        <v>400</v>
      </c>
      <c r="H137" s="329" t="s">
        <v>400</v>
      </c>
      <c r="I137" s="329" t="s">
        <v>400</v>
      </c>
      <c r="J137" s="329" t="s">
        <v>401</v>
      </c>
      <c r="K137" s="329" t="s">
        <v>400</v>
      </c>
      <c r="L137" s="329" t="s">
        <v>400</v>
      </c>
      <c r="M137" s="329" t="s">
        <v>400</v>
      </c>
      <c r="N137" s="329" t="s">
        <v>361</v>
      </c>
      <c r="O137" s="329" t="s">
        <v>400</v>
      </c>
      <c r="P137" s="329" t="s">
        <v>400</v>
      </c>
      <c r="Q137" s="329" t="s">
        <v>400</v>
      </c>
      <c r="R137" s="329" t="s">
        <v>400</v>
      </c>
      <c r="S137" s="329" t="s">
        <v>400</v>
      </c>
      <c r="T137" s="329" t="s">
        <v>400</v>
      </c>
      <c r="U137" s="329" t="s">
        <v>400</v>
      </c>
      <c r="V137" s="329" t="s">
        <v>401</v>
      </c>
      <c r="W137" s="329" t="s">
        <v>361</v>
      </c>
      <c r="X137" s="329" t="s">
        <v>400</v>
      </c>
      <c r="Y137" s="470">
        <v>145371.61000000002</v>
      </c>
    </row>
    <row r="138" spans="2:25" s="400" customFormat="1" x14ac:dyDescent="0.25">
      <c r="B138" s="329" t="s">
        <v>351</v>
      </c>
      <c r="C138" s="490" t="s">
        <v>754</v>
      </c>
      <c r="D138" s="490" t="s">
        <v>755</v>
      </c>
      <c r="E138" s="329" t="s">
        <v>756</v>
      </c>
      <c r="F138" s="329" t="s">
        <v>654</v>
      </c>
      <c r="G138" s="469" t="s">
        <v>400</v>
      </c>
      <c r="H138" s="329" t="s">
        <v>400</v>
      </c>
      <c r="I138" s="329" t="s">
        <v>400</v>
      </c>
      <c r="J138" s="329" t="s">
        <v>401</v>
      </c>
      <c r="K138" s="329" t="s">
        <v>400</v>
      </c>
      <c r="L138" s="329" t="s">
        <v>400</v>
      </c>
      <c r="M138" s="329" t="s">
        <v>400</v>
      </c>
      <c r="N138" s="329" t="s">
        <v>361</v>
      </c>
      <c r="O138" s="329" t="s">
        <v>400</v>
      </c>
      <c r="P138" s="329" t="s">
        <v>400</v>
      </c>
      <c r="Q138" s="329" t="s">
        <v>400</v>
      </c>
      <c r="R138" s="329" t="s">
        <v>400</v>
      </c>
      <c r="S138" s="329" t="s">
        <v>400</v>
      </c>
      <c r="T138" s="329" t="s">
        <v>400</v>
      </c>
      <c r="U138" s="329" t="s">
        <v>400</v>
      </c>
      <c r="V138" s="329" t="s">
        <v>401</v>
      </c>
      <c r="W138" s="329" t="s">
        <v>361</v>
      </c>
      <c r="X138" s="329" t="s">
        <v>400</v>
      </c>
      <c r="Y138" s="470">
        <v>68822.91</v>
      </c>
    </row>
    <row r="139" spans="2:25" s="400" customFormat="1" x14ac:dyDescent="0.25">
      <c r="B139" s="329" t="s">
        <v>351</v>
      </c>
      <c r="C139" s="490" t="s">
        <v>757</v>
      </c>
      <c r="D139" s="490" t="s">
        <v>758</v>
      </c>
      <c r="E139" s="329" t="s">
        <v>759</v>
      </c>
      <c r="F139" s="329" t="s">
        <v>654</v>
      </c>
      <c r="G139" s="469" t="s">
        <v>400</v>
      </c>
      <c r="H139" s="329" t="s">
        <v>400</v>
      </c>
      <c r="I139" s="329" t="s">
        <v>400</v>
      </c>
      <c r="J139" s="329" t="s">
        <v>401</v>
      </c>
      <c r="K139" s="329" t="s">
        <v>400</v>
      </c>
      <c r="L139" s="329" t="s">
        <v>400</v>
      </c>
      <c r="M139" s="329" t="s">
        <v>400</v>
      </c>
      <c r="N139" s="329" t="s">
        <v>361</v>
      </c>
      <c r="O139" s="329" t="s">
        <v>400</v>
      </c>
      <c r="P139" s="329" t="s">
        <v>400</v>
      </c>
      <c r="Q139" s="329" t="s">
        <v>400</v>
      </c>
      <c r="R139" s="329" t="s">
        <v>400</v>
      </c>
      <c r="S139" s="329" t="s">
        <v>400</v>
      </c>
      <c r="T139" s="329" t="s">
        <v>400</v>
      </c>
      <c r="U139" s="329" t="s">
        <v>400</v>
      </c>
      <c r="V139" s="329" t="s">
        <v>401</v>
      </c>
      <c r="W139" s="329" t="s">
        <v>361</v>
      </c>
      <c r="X139" s="329" t="s">
        <v>400</v>
      </c>
      <c r="Y139" s="470">
        <v>31708.42</v>
      </c>
    </row>
    <row r="140" spans="2:25" s="400" customFormat="1" x14ac:dyDescent="0.25">
      <c r="B140" s="329" t="s">
        <v>351</v>
      </c>
      <c r="C140" s="490" t="s">
        <v>760</v>
      </c>
      <c r="D140" s="490" t="s">
        <v>761</v>
      </c>
      <c r="E140" s="329" t="s">
        <v>762</v>
      </c>
      <c r="F140" s="329" t="s">
        <v>654</v>
      </c>
      <c r="G140" s="469" t="s">
        <v>400</v>
      </c>
      <c r="H140" s="329" t="s">
        <v>400</v>
      </c>
      <c r="I140" s="329" t="s">
        <v>400</v>
      </c>
      <c r="J140" s="329" t="s">
        <v>401</v>
      </c>
      <c r="K140" s="329" t="s">
        <v>400</v>
      </c>
      <c r="L140" s="329" t="s">
        <v>400</v>
      </c>
      <c r="M140" s="329" t="s">
        <v>400</v>
      </c>
      <c r="N140" s="329" t="s">
        <v>361</v>
      </c>
      <c r="O140" s="329" t="s">
        <v>400</v>
      </c>
      <c r="P140" s="329" t="s">
        <v>400</v>
      </c>
      <c r="Q140" s="329" t="s">
        <v>400</v>
      </c>
      <c r="R140" s="329" t="s">
        <v>400</v>
      </c>
      <c r="S140" s="329" t="s">
        <v>400</v>
      </c>
      <c r="T140" s="329" t="s">
        <v>400</v>
      </c>
      <c r="U140" s="329" t="s">
        <v>400</v>
      </c>
      <c r="V140" s="329" t="s">
        <v>401</v>
      </c>
      <c r="W140" s="329" t="s">
        <v>361</v>
      </c>
      <c r="X140" s="329" t="s">
        <v>400</v>
      </c>
      <c r="Y140" s="470">
        <v>38445.1</v>
      </c>
    </row>
    <row r="141" spans="2:25" s="400" customFormat="1" x14ac:dyDescent="0.25">
      <c r="B141" s="329" t="s">
        <v>351</v>
      </c>
      <c r="C141" s="490" t="s">
        <v>763</v>
      </c>
      <c r="D141" s="490" t="s">
        <v>764</v>
      </c>
      <c r="E141" s="329" t="s">
        <v>765</v>
      </c>
      <c r="F141" s="329" t="s">
        <v>654</v>
      </c>
      <c r="G141" s="469" t="s">
        <v>400</v>
      </c>
      <c r="H141" s="329" t="s">
        <v>400</v>
      </c>
      <c r="I141" s="329" t="s">
        <v>400</v>
      </c>
      <c r="J141" s="329" t="s">
        <v>401</v>
      </c>
      <c r="K141" s="329" t="s">
        <v>400</v>
      </c>
      <c r="L141" s="329" t="s">
        <v>400</v>
      </c>
      <c r="M141" s="329" t="s">
        <v>400</v>
      </c>
      <c r="N141" s="329" t="s">
        <v>361</v>
      </c>
      <c r="O141" s="329" t="s">
        <v>400</v>
      </c>
      <c r="P141" s="329" t="s">
        <v>400</v>
      </c>
      <c r="Q141" s="329" t="s">
        <v>400</v>
      </c>
      <c r="R141" s="329" t="s">
        <v>400</v>
      </c>
      <c r="S141" s="329" t="s">
        <v>400</v>
      </c>
      <c r="T141" s="329" t="s">
        <v>400</v>
      </c>
      <c r="U141" s="329" t="s">
        <v>400</v>
      </c>
      <c r="V141" s="329" t="s">
        <v>401</v>
      </c>
      <c r="W141" s="329" t="s">
        <v>361</v>
      </c>
      <c r="X141" s="329" t="s">
        <v>400</v>
      </c>
      <c r="Y141" s="470">
        <v>68878.600000000006</v>
      </c>
    </row>
    <row r="142" spans="2:25" s="400" customFormat="1" x14ac:dyDescent="0.25">
      <c r="B142" s="329" t="s">
        <v>351</v>
      </c>
      <c r="C142" s="490" t="s">
        <v>766</v>
      </c>
      <c r="D142" s="490" t="s">
        <v>767</v>
      </c>
      <c r="E142" s="329" t="s">
        <v>768</v>
      </c>
      <c r="F142" s="329" t="s">
        <v>769</v>
      </c>
      <c r="G142" s="469" t="s">
        <v>400</v>
      </c>
      <c r="H142" s="329" t="s">
        <v>400</v>
      </c>
      <c r="I142" s="329" t="s">
        <v>400</v>
      </c>
      <c r="J142" s="329" t="s">
        <v>400</v>
      </c>
      <c r="K142" s="329" t="s">
        <v>400</v>
      </c>
      <c r="L142" s="329" t="s">
        <v>400</v>
      </c>
      <c r="M142" s="329" t="s">
        <v>400</v>
      </c>
      <c r="N142" s="329" t="s">
        <v>361</v>
      </c>
      <c r="O142" s="329" t="s">
        <v>400</v>
      </c>
      <c r="P142" s="329" t="s">
        <v>400</v>
      </c>
      <c r="Q142" s="329" t="s">
        <v>400</v>
      </c>
      <c r="R142" s="329" t="s">
        <v>400</v>
      </c>
      <c r="S142" s="329" t="s">
        <v>401</v>
      </c>
      <c r="T142" s="329" t="s">
        <v>400</v>
      </c>
      <c r="U142" s="329" t="s">
        <v>400</v>
      </c>
      <c r="V142" s="329" t="s">
        <v>401</v>
      </c>
      <c r="W142" s="329" t="s">
        <v>361</v>
      </c>
      <c r="X142" s="329" t="s">
        <v>400</v>
      </c>
      <c r="Y142" s="470">
        <v>649821.04</v>
      </c>
    </row>
    <row r="143" spans="2:25" s="400" customFormat="1" x14ac:dyDescent="0.25">
      <c r="B143" s="329" t="s">
        <v>351</v>
      </c>
      <c r="C143" s="490" t="s">
        <v>770</v>
      </c>
      <c r="D143" s="490" t="s">
        <v>771</v>
      </c>
      <c r="E143" s="329" t="s">
        <v>772</v>
      </c>
      <c r="F143" s="329" t="s">
        <v>654</v>
      </c>
      <c r="G143" s="469" t="s">
        <v>400</v>
      </c>
      <c r="H143" s="329" t="s">
        <v>400</v>
      </c>
      <c r="I143" s="329" t="s">
        <v>400</v>
      </c>
      <c r="J143" s="329" t="s">
        <v>401</v>
      </c>
      <c r="K143" s="329" t="s">
        <v>400</v>
      </c>
      <c r="L143" s="329" t="s">
        <v>400</v>
      </c>
      <c r="M143" s="329" t="s">
        <v>400</v>
      </c>
      <c r="N143" s="329" t="s">
        <v>361</v>
      </c>
      <c r="O143" s="329" t="s">
        <v>400</v>
      </c>
      <c r="P143" s="329" t="s">
        <v>400</v>
      </c>
      <c r="Q143" s="329" t="s">
        <v>400</v>
      </c>
      <c r="R143" s="329" t="s">
        <v>400</v>
      </c>
      <c r="S143" s="329" t="s">
        <v>400</v>
      </c>
      <c r="T143" s="329" t="s">
        <v>400</v>
      </c>
      <c r="U143" s="329" t="s">
        <v>400</v>
      </c>
      <c r="V143" s="329" t="s">
        <v>401</v>
      </c>
      <c r="W143" s="329" t="s">
        <v>361</v>
      </c>
      <c r="X143" s="329" t="s">
        <v>400</v>
      </c>
      <c r="Y143" s="470">
        <v>106373.12000000001</v>
      </c>
    </row>
    <row r="144" spans="2:25" s="400" customFormat="1" x14ac:dyDescent="0.25">
      <c r="B144" s="329" t="s">
        <v>351</v>
      </c>
      <c r="C144" s="490" t="s">
        <v>773</v>
      </c>
      <c r="D144" s="490" t="s">
        <v>774</v>
      </c>
      <c r="E144" s="329" t="s">
        <v>775</v>
      </c>
      <c r="F144" s="329" t="s">
        <v>654</v>
      </c>
      <c r="G144" s="469" t="s">
        <v>400</v>
      </c>
      <c r="H144" s="329" t="s">
        <v>400</v>
      </c>
      <c r="I144" s="329" t="s">
        <v>400</v>
      </c>
      <c r="J144" s="329" t="s">
        <v>401</v>
      </c>
      <c r="K144" s="329" t="s">
        <v>400</v>
      </c>
      <c r="L144" s="329" t="s">
        <v>400</v>
      </c>
      <c r="M144" s="329" t="s">
        <v>400</v>
      </c>
      <c r="N144" s="329" t="s">
        <v>361</v>
      </c>
      <c r="O144" s="329" t="s">
        <v>400</v>
      </c>
      <c r="P144" s="329" t="s">
        <v>400</v>
      </c>
      <c r="Q144" s="329" t="s">
        <v>400</v>
      </c>
      <c r="R144" s="329" t="s">
        <v>400</v>
      </c>
      <c r="S144" s="329" t="s">
        <v>400</v>
      </c>
      <c r="T144" s="329" t="s">
        <v>400</v>
      </c>
      <c r="U144" s="329" t="s">
        <v>400</v>
      </c>
      <c r="V144" s="329" t="s">
        <v>401</v>
      </c>
      <c r="W144" s="329" t="s">
        <v>361</v>
      </c>
      <c r="X144" s="329" t="s">
        <v>400</v>
      </c>
      <c r="Y144" s="470">
        <v>106373.12000000001</v>
      </c>
    </row>
    <row r="145" spans="2:25" s="400" customFormat="1" x14ac:dyDescent="0.25">
      <c r="B145" s="329" t="s">
        <v>351</v>
      </c>
      <c r="C145" s="490" t="s">
        <v>776</v>
      </c>
      <c r="D145" s="490" t="s">
        <v>777</v>
      </c>
      <c r="E145" s="329" t="s">
        <v>778</v>
      </c>
      <c r="F145" s="329" t="s">
        <v>654</v>
      </c>
      <c r="G145" s="469" t="s">
        <v>400</v>
      </c>
      <c r="H145" s="329" t="s">
        <v>400</v>
      </c>
      <c r="I145" s="329" t="s">
        <v>400</v>
      </c>
      <c r="J145" s="329" t="s">
        <v>401</v>
      </c>
      <c r="K145" s="329" t="s">
        <v>400</v>
      </c>
      <c r="L145" s="329" t="s">
        <v>400</v>
      </c>
      <c r="M145" s="329" t="s">
        <v>400</v>
      </c>
      <c r="N145" s="329" t="s">
        <v>361</v>
      </c>
      <c r="O145" s="329" t="s">
        <v>400</v>
      </c>
      <c r="P145" s="329" t="s">
        <v>400</v>
      </c>
      <c r="Q145" s="329" t="s">
        <v>400</v>
      </c>
      <c r="R145" s="329" t="s">
        <v>400</v>
      </c>
      <c r="S145" s="329" t="s">
        <v>400</v>
      </c>
      <c r="T145" s="329" t="s">
        <v>400</v>
      </c>
      <c r="U145" s="329" t="s">
        <v>400</v>
      </c>
      <c r="V145" s="329" t="s">
        <v>401</v>
      </c>
      <c r="W145" s="329" t="s">
        <v>361</v>
      </c>
      <c r="X145" s="329" t="s">
        <v>400</v>
      </c>
      <c r="Y145" s="470">
        <v>29083.190000000002</v>
      </c>
    </row>
    <row r="146" spans="2:25" s="400" customFormat="1" x14ac:dyDescent="0.25">
      <c r="B146" s="329" t="s">
        <v>351</v>
      </c>
      <c r="C146" s="490" t="s">
        <v>779</v>
      </c>
      <c r="D146" s="490" t="s">
        <v>780</v>
      </c>
      <c r="E146" s="329" t="s">
        <v>781</v>
      </c>
      <c r="F146" s="329" t="s">
        <v>395</v>
      </c>
      <c r="G146" s="469" t="s">
        <v>400</v>
      </c>
      <c r="H146" s="329" t="s">
        <v>400</v>
      </c>
      <c r="I146" s="329" t="s">
        <v>400</v>
      </c>
      <c r="J146" s="329" t="s">
        <v>400</v>
      </c>
      <c r="K146" s="329" t="s">
        <v>400</v>
      </c>
      <c r="L146" s="329" t="s">
        <v>400</v>
      </c>
      <c r="M146" s="329" t="s">
        <v>401</v>
      </c>
      <c r="N146" s="329" t="s">
        <v>361</v>
      </c>
      <c r="O146" s="329" t="s">
        <v>400</v>
      </c>
      <c r="P146" s="329" t="s">
        <v>400</v>
      </c>
      <c r="Q146" s="329" t="s">
        <v>400</v>
      </c>
      <c r="R146" s="329" t="s">
        <v>400</v>
      </c>
      <c r="S146" s="329" t="s">
        <v>400</v>
      </c>
      <c r="T146" s="329" t="s">
        <v>400</v>
      </c>
      <c r="U146" s="329" t="s">
        <v>400</v>
      </c>
      <c r="V146" s="329" t="s">
        <v>401</v>
      </c>
      <c r="W146" s="329" t="s">
        <v>361</v>
      </c>
      <c r="X146" s="329" t="s">
        <v>400</v>
      </c>
      <c r="Y146" s="470">
        <v>119474.19</v>
      </c>
    </row>
    <row r="147" spans="2:25" s="400" customFormat="1" x14ac:dyDescent="0.25">
      <c r="B147" s="329" t="s">
        <v>351</v>
      </c>
      <c r="C147" s="490" t="s">
        <v>782</v>
      </c>
      <c r="D147" s="490" t="s">
        <v>783</v>
      </c>
      <c r="E147" s="329" t="s">
        <v>784</v>
      </c>
      <c r="F147" s="329" t="s">
        <v>365</v>
      </c>
      <c r="G147" s="469" t="s">
        <v>400</v>
      </c>
      <c r="H147" s="329" t="s">
        <v>400</v>
      </c>
      <c r="I147" s="329" t="s">
        <v>400</v>
      </c>
      <c r="J147" s="329" t="s">
        <v>400</v>
      </c>
      <c r="K147" s="329" t="s">
        <v>400</v>
      </c>
      <c r="L147" s="329" t="s">
        <v>400</v>
      </c>
      <c r="M147" s="329" t="s">
        <v>401</v>
      </c>
      <c r="N147" s="329" t="s">
        <v>361</v>
      </c>
      <c r="O147" s="329" t="s">
        <v>400</v>
      </c>
      <c r="P147" s="329" t="s">
        <v>400</v>
      </c>
      <c r="Q147" s="329" t="s">
        <v>400</v>
      </c>
      <c r="R147" s="329" t="s">
        <v>400</v>
      </c>
      <c r="S147" s="329" t="s">
        <v>400</v>
      </c>
      <c r="T147" s="329" t="s">
        <v>400</v>
      </c>
      <c r="U147" s="329" t="s">
        <v>400</v>
      </c>
      <c r="V147" s="329" t="s">
        <v>401</v>
      </c>
      <c r="W147" s="329" t="s">
        <v>361</v>
      </c>
      <c r="X147" s="329" t="s">
        <v>400</v>
      </c>
      <c r="Y147" s="470">
        <v>41012.89</v>
      </c>
    </row>
    <row r="148" spans="2:25" s="400" customFormat="1" x14ac:dyDescent="0.25">
      <c r="B148" s="329" t="s">
        <v>351</v>
      </c>
      <c r="C148" s="490" t="s">
        <v>785</v>
      </c>
      <c r="D148" s="490" t="s">
        <v>786</v>
      </c>
      <c r="E148" s="329" t="s">
        <v>787</v>
      </c>
      <c r="F148" s="329" t="s">
        <v>365</v>
      </c>
      <c r="G148" s="469" t="s">
        <v>400</v>
      </c>
      <c r="H148" s="329" t="s">
        <v>400</v>
      </c>
      <c r="I148" s="329" t="s">
        <v>400</v>
      </c>
      <c r="J148" s="329" t="s">
        <v>400</v>
      </c>
      <c r="K148" s="329" t="s">
        <v>400</v>
      </c>
      <c r="L148" s="329" t="s">
        <v>400</v>
      </c>
      <c r="M148" s="329" t="s">
        <v>401</v>
      </c>
      <c r="N148" s="329" t="s">
        <v>361</v>
      </c>
      <c r="O148" s="329" t="s">
        <v>400</v>
      </c>
      <c r="P148" s="329" t="s">
        <v>400</v>
      </c>
      <c r="Q148" s="329" t="s">
        <v>400</v>
      </c>
      <c r="R148" s="329" t="s">
        <v>400</v>
      </c>
      <c r="S148" s="329" t="s">
        <v>400</v>
      </c>
      <c r="T148" s="329" t="s">
        <v>400</v>
      </c>
      <c r="U148" s="329" t="s">
        <v>400</v>
      </c>
      <c r="V148" s="329" t="s">
        <v>401</v>
      </c>
      <c r="W148" s="329" t="s">
        <v>361</v>
      </c>
      <c r="X148" s="329" t="s">
        <v>400</v>
      </c>
      <c r="Y148" s="470">
        <v>41012.89</v>
      </c>
    </row>
    <row r="149" spans="2:25" s="400" customFormat="1" x14ac:dyDescent="0.25">
      <c r="B149" s="329" t="s">
        <v>351</v>
      </c>
      <c r="C149" s="490" t="s">
        <v>788</v>
      </c>
      <c r="D149" s="490" t="s">
        <v>789</v>
      </c>
      <c r="E149" s="329" t="s">
        <v>790</v>
      </c>
      <c r="F149" s="329" t="s">
        <v>654</v>
      </c>
      <c r="G149" s="469" t="s">
        <v>400</v>
      </c>
      <c r="H149" s="329" t="s">
        <v>400</v>
      </c>
      <c r="I149" s="329" t="s">
        <v>400</v>
      </c>
      <c r="J149" s="329" t="s">
        <v>400</v>
      </c>
      <c r="K149" s="329" t="s">
        <v>400</v>
      </c>
      <c r="L149" s="329" t="s">
        <v>400</v>
      </c>
      <c r="M149" s="329" t="s">
        <v>401</v>
      </c>
      <c r="N149" s="329" t="s">
        <v>361</v>
      </c>
      <c r="O149" s="329" t="s">
        <v>400</v>
      </c>
      <c r="P149" s="329" t="s">
        <v>400</v>
      </c>
      <c r="Q149" s="329" t="s">
        <v>400</v>
      </c>
      <c r="R149" s="329" t="s">
        <v>400</v>
      </c>
      <c r="S149" s="329" t="s">
        <v>400</v>
      </c>
      <c r="T149" s="329" t="s">
        <v>400</v>
      </c>
      <c r="U149" s="329" t="s">
        <v>400</v>
      </c>
      <c r="V149" s="329" t="s">
        <v>401</v>
      </c>
      <c r="W149" s="329" t="s">
        <v>361</v>
      </c>
      <c r="X149" s="329" t="s">
        <v>400</v>
      </c>
      <c r="Y149" s="470">
        <v>50194.770000000004</v>
      </c>
    </row>
    <row r="150" spans="2:25" s="400" customFormat="1" x14ac:dyDescent="0.25">
      <c r="B150" s="329" t="s">
        <v>351</v>
      </c>
      <c r="C150" s="490" t="s">
        <v>791</v>
      </c>
      <c r="D150" s="490" t="s">
        <v>792</v>
      </c>
      <c r="E150" s="329" t="s">
        <v>793</v>
      </c>
      <c r="F150" s="329" t="s">
        <v>654</v>
      </c>
      <c r="G150" s="469" t="s">
        <v>400</v>
      </c>
      <c r="H150" s="329" t="s">
        <v>400</v>
      </c>
      <c r="I150" s="329" t="s">
        <v>400</v>
      </c>
      <c r="J150" s="329" t="s">
        <v>400</v>
      </c>
      <c r="K150" s="329" t="s">
        <v>400</v>
      </c>
      <c r="L150" s="329" t="s">
        <v>400</v>
      </c>
      <c r="M150" s="329" t="s">
        <v>401</v>
      </c>
      <c r="N150" s="329" t="s">
        <v>361</v>
      </c>
      <c r="O150" s="329" t="s">
        <v>400</v>
      </c>
      <c r="P150" s="329" t="s">
        <v>400</v>
      </c>
      <c r="Q150" s="329" t="s">
        <v>400</v>
      </c>
      <c r="R150" s="329" t="s">
        <v>400</v>
      </c>
      <c r="S150" s="329" t="s">
        <v>400</v>
      </c>
      <c r="T150" s="329" t="s">
        <v>400</v>
      </c>
      <c r="U150" s="329" t="s">
        <v>400</v>
      </c>
      <c r="V150" s="329" t="s">
        <v>401</v>
      </c>
      <c r="W150" s="329" t="s">
        <v>361</v>
      </c>
      <c r="X150" s="329" t="s">
        <v>400</v>
      </c>
      <c r="Y150" s="470">
        <v>37989.919999999998</v>
      </c>
    </row>
    <row r="151" spans="2:25" s="400" customFormat="1" x14ac:dyDescent="0.25">
      <c r="B151" s="329" t="s">
        <v>351</v>
      </c>
      <c r="C151" s="490" t="s">
        <v>794</v>
      </c>
      <c r="D151" s="490" t="s">
        <v>795</v>
      </c>
      <c r="E151" s="329" t="s">
        <v>796</v>
      </c>
      <c r="F151" s="329" t="s">
        <v>654</v>
      </c>
      <c r="G151" s="469" t="s">
        <v>400</v>
      </c>
      <c r="H151" s="329" t="s">
        <v>400</v>
      </c>
      <c r="I151" s="329" t="s">
        <v>400</v>
      </c>
      <c r="J151" s="329" t="s">
        <v>400</v>
      </c>
      <c r="K151" s="329" t="s">
        <v>400</v>
      </c>
      <c r="L151" s="329" t="s">
        <v>400</v>
      </c>
      <c r="M151" s="329" t="s">
        <v>401</v>
      </c>
      <c r="N151" s="329" t="s">
        <v>361</v>
      </c>
      <c r="O151" s="329" t="s">
        <v>400</v>
      </c>
      <c r="P151" s="329" t="s">
        <v>400</v>
      </c>
      <c r="Q151" s="329" t="s">
        <v>400</v>
      </c>
      <c r="R151" s="329" t="s">
        <v>400</v>
      </c>
      <c r="S151" s="329" t="s">
        <v>400</v>
      </c>
      <c r="T151" s="329" t="s">
        <v>400</v>
      </c>
      <c r="U151" s="329" t="s">
        <v>400</v>
      </c>
      <c r="V151" s="329" t="s">
        <v>401</v>
      </c>
      <c r="W151" s="329" t="s">
        <v>361</v>
      </c>
      <c r="X151" s="329" t="s">
        <v>400</v>
      </c>
      <c r="Y151" s="470">
        <v>70837.899999999994</v>
      </c>
    </row>
    <row r="152" spans="2:25" s="400" customFormat="1" x14ac:dyDescent="0.25">
      <c r="B152" s="329" t="s">
        <v>351</v>
      </c>
      <c r="C152" s="490" t="s">
        <v>797</v>
      </c>
      <c r="D152" s="490" t="s">
        <v>798</v>
      </c>
      <c r="E152" s="329" t="s">
        <v>799</v>
      </c>
      <c r="F152" s="329" t="s">
        <v>395</v>
      </c>
      <c r="G152" s="469" t="s">
        <v>400</v>
      </c>
      <c r="H152" s="329" t="s">
        <v>400</v>
      </c>
      <c r="I152" s="329" t="s">
        <v>400</v>
      </c>
      <c r="J152" s="329" t="s">
        <v>400</v>
      </c>
      <c r="K152" s="329" t="s">
        <v>400</v>
      </c>
      <c r="L152" s="329" t="s">
        <v>400</v>
      </c>
      <c r="M152" s="329" t="s">
        <v>401</v>
      </c>
      <c r="N152" s="329" t="s">
        <v>361</v>
      </c>
      <c r="O152" s="329" t="s">
        <v>400</v>
      </c>
      <c r="P152" s="329" t="s">
        <v>400</v>
      </c>
      <c r="Q152" s="329" t="s">
        <v>400</v>
      </c>
      <c r="R152" s="329" t="s">
        <v>400</v>
      </c>
      <c r="S152" s="329" t="s">
        <v>400</v>
      </c>
      <c r="T152" s="329" t="s">
        <v>400</v>
      </c>
      <c r="U152" s="329" t="s">
        <v>400</v>
      </c>
      <c r="V152" s="329" t="s">
        <v>401</v>
      </c>
      <c r="W152" s="329" t="s">
        <v>361</v>
      </c>
      <c r="X152" s="329" t="s">
        <v>400</v>
      </c>
      <c r="Y152" s="470">
        <v>64282.55</v>
      </c>
    </row>
    <row r="153" spans="2:25" s="400" customFormat="1" x14ac:dyDescent="0.25">
      <c r="B153" s="329" t="s">
        <v>351</v>
      </c>
      <c r="C153" s="490" t="s">
        <v>800</v>
      </c>
      <c r="D153" s="490" t="s">
        <v>801</v>
      </c>
      <c r="E153" s="329" t="s">
        <v>802</v>
      </c>
      <c r="F153" s="329" t="s">
        <v>654</v>
      </c>
      <c r="G153" s="469" t="s">
        <v>400</v>
      </c>
      <c r="H153" s="329" t="s">
        <v>400</v>
      </c>
      <c r="I153" s="329" t="s">
        <v>400</v>
      </c>
      <c r="J153" s="329" t="s">
        <v>401</v>
      </c>
      <c r="K153" s="329" t="s">
        <v>400</v>
      </c>
      <c r="L153" s="329" t="s">
        <v>400</v>
      </c>
      <c r="M153" s="329" t="s">
        <v>400</v>
      </c>
      <c r="N153" s="329" t="s">
        <v>361</v>
      </c>
      <c r="O153" s="329" t="s">
        <v>400</v>
      </c>
      <c r="P153" s="329" t="s">
        <v>400</v>
      </c>
      <c r="Q153" s="329" t="s">
        <v>400</v>
      </c>
      <c r="R153" s="329" t="s">
        <v>400</v>
      </c>
      <c r="S153" s="329" t="s">
        <v>400</v>
      </c>
      <c r="T153" s="329" t="s">
        <v>400</v>
      </c>
      <c r="U153" s="329" t="s">
        <v>400</v>
      </c>
      <c r="V153" s="329" t="s">
        <v>401</v>
      </c>
      <c r="W153" s="329" t="s">
        <v>361</v>
      </c>
      <c r="X153" s="329" t="s">
        <v>400</v>
      </c>
      <c r="Y153" s="470">
        <v>33031.259999999995</v>
      </c>
    </row>
    <row r="154" spans="2:25" s="400" customFormat="1" x14ac:dyDescent="0.25">
      <c r="B154" s="329" t="s">
        <v>351</v>
      </c>
      <c r="C154" s="490" t="s">
        <v>803</v>
      </c>
      <c r="D154" s="490" t="s">
        <v>804</v>
      </c>
      <c r="E154" s="329" t="s">
        <v>805</v>
      </c>
      <c r="F154" s="329" t="s">
        <v>395</v>
      </c>
      <c r="G154" s="469" t="s">
        <v>400</v>
      </c>
      <c r="H154" s="329" t="s">
        <v>400</v>
      </c>
      <c r="I154" s="329" t="s">
        <v>400</v>
      </c>
      <c r="J154" s="329" t="s">
        <v>401</v>
      </c>
      <c r="K154" s="329" t="s">
        <v>400</v>
      </c>
      <c r="L154" s="329" t="s">
        <v>400</v>
      </c>
      <c r="M154" s="329" t="s">
        <v>400</v>
      </c>
      <c r="N154" s="329" t="s">
        <v>361</v>
      </c>
      <c r="O154" s="329" t="s">
        <v>400</v>
      </c>
      <c r="P154" s="329" t="s">
        <v>400</v>
      </c>
      <c r="Q154" s="329" t="s">
        <v>400</v>
      </c>
      <c r="R154" s="329" t="s">
        <v>400</v>
      </c>
      <c r="S154" s="329" t="s">
        <v>400</v>
      </c>
      <c r="T154" s="329" t="s">
        <v>400</v>
      </c>
      <c r="U154" s="329" t="s">
        <v>400</v>
      </c>
      <c r="V154" s="329" t="s">
        <v>401</v>
      </c>
      <c r="W154" s="329" t="s">
        <v>361</v>
      </c>
      <c r="X154" s="329" t="s">
        <v>400</v>
      </c>
      <c r="Y154" s="470">
        <v>54545.279999999999</v>
      </c>
    </row>
    <row r="155" spans="2:25" s="400" customFormat="1" x14ac:dyDescent="0.25">
      <c r="B155" s="329" t="s">
        <v>351</v>
      </c>
      <c r="C155" s="490" t="s">
        <v>806</v>
      </c>
      <c r="D155" s="490" t="s">
        <v>807</v>
      </c>
      <c r="E155" s="329" t="s">
        <v>808</v>
      </c>
      <c r="F155" s="329" t="s">
        <v>365</v>
      </c>
      <c r="G155" s="469" t="s">
        <v>400</v>
      </c>
      <c r="H155" s="329" t="s">
        <v>400</v>
      </c>
      <c r="I155" s="329" t="s">
        <v>400</v>
      </c>
      <c r="J155" s="329" t="s">
        <v>401</v>
      </c>
      <c r="K155" s="329" t="s">
        <v>400</v>
      </c>
      <c r="L155" s="329" t="s">
        <v>400</v>
      </c>
      <c r="M155" s="329" t="s">
        <v>400</v>
      </c>
      <c r="N155" s="329" t="s">
        <v>361</v>
      </c>
      <c r="O155" s="329" t="s">
        <v>400</v>
      </c>
      <c r="P155" s="329" t="s">
        <v>400</v>
      </c>
      <c r="Q155" s="329" t="s">
        <v>400</v>
      </c>
      <c r="R155" s="329" t="s">
        <v>400</v>
      </c>
      <c r="S155" s="329" t="s">
        <v>400</v>
      </c>
      <c r="T155" s="329" t="s">
        <v>400</v>
      </c>
      <c r="U155" s="329" t="s">
        <v>400</v>
      </c>
      <c r="V155" s="329" t="s">
        <v>401</v>
      </c>
      <c r="W155" s="329" t="s">
        <v>361</v>
      </c>
      <c r="X155" s="329" t="s">
        <v>400</v>
      </c>
      <c r="Y155" s="470">
        <v>52271.17</v>
      </c>
    </row>
    <row r="156" spans="2:25" s="400" customFormat="1" x14ac:dyDescent="0.25">
      <c r="B156" s="329" t="s">
        <v>351</v>
      </c>
      <c r="C156" s="490" t="s">
        <v>809</v>
      </c>
      <c r="D156" s="490" t="s">
        <v>810</v>
      </c>
      <c r="E156" s="329" t="s">
        <v>811</v>
      </c>
      <c r="F156" s="329" t="s">
        <v>395</v>
      </c>
      <c r="G156" s="469" t="s">
        <v>400</v>
      </c>
      <c r="H156" s="329" t="s">
        <v>400</v>
      </c>
      <c r="I156" s="329" t="s">
        <v>400</v>
      </c>
      <c r="J156" s="329" t="s">
        <v>400</v>
      </c>
      <c r="K156" s="329" t="s">
        <v>400</v>
      </c>
      <c r="L156" s="329" t="s">
        <v>400</v>
      </c>
      <c r="M156" s="329" t="s">
        <v>401</v>
      </c>
      <c r="N156" s="329" t="s">
        <v>361</v>
      </c>
      <c r="O156" s="329" t="s">
        <v>400</v>
      </c>
      <c r="P156" s="329" t="s">
        <v>400</v>
      </c>
      <c r="Q156" s="329" t="s">
        <v>400</v>
      </c>
      <c r="R156" s="329" t="s">
        <v>400</v>
      </c>
      <c r="S156" s="329" t="s">
        <v>400</v>
      </c>
      <c r="T156" s="329" t="s">
        <v>400</v>
      </c>
      <c r="U156" s="329" t="s">
        <v>400</v>
      </c>
      <c r="V156" s="329" t="s">
        <v>401</v>
      </c>
      <c r="W156" s="329" t="s">
        <v>361</v>
      </c>
      <c r="X156" s="329" t="s">
        <v>400</v>
      </c>
      <c r="Y156" s="470">
        <v>51614.17</v>
      </c>
    </row>
    <row r="157" spans="2:25" s="400" customFormat="1" x14ac:dyDescent="0.25">
      <c r="B157" s="329" t="s">
        <v>351</v>
      </c>
      <c r="C157" s="490" t="s">
        <v>812</v>
      </c>
      <c r="D157" s="490" t="s">
        <v>813</v>
      </c>
      <c r="E157" s="329" t="s">
        <v>814</v>
      </c>
      <c r="F157" s="329" t="s">
        <v>365</v>
      </c>
      <c r="G157" s="469" t="s">
        <v>400</v>
      </c>
      <c r="H157" s="329" t="s">
        <v>400</v>
      </c>
      <c r="I157" s="329" t="s">
        <v>400</v>
      </c>
      <c r="J157" s="329" t="s">
        <v>400</v>
      </c>
      <c r="K157" s="329" t="s">
        <v>400</v>
      </c>
      <c r="L157" s="329" t="s">
        <v>400</v>
      </c>
      <c r="M157" s="329" t="s">
        <v>401</v>
      </c>
      <c r="N157" s="329" t="s">
        <v>361</v>
      </c>
      <c r="O157" s="329" t="s">
        <v>400</v>
      </c>
      <c r="P157" s="329" t="s">
        <v>400</v>
      </c>
      <c r="Q157" s="329" t="s">
        <v>400</v>
      </c>
      <c r="R157" s="329" t="s">
        <v>400</v>
      </c>
      <c r="S157" s="329" t="s">
        <v>400</v>
      </c>
      <c r="T157" s="329" t="s">
        <v>400</v>
      </c>
      <c r="U157" s="329" t="s">
        <v>400</v>
      </c>
      <c r="V157" s="329" t="s">
        <v>401</v>
      </c>
      <c r="W157" s="329" t="s">
        <v>361</v>
      </c>
      <c r="X157" s="329" t="s">
        <v>400</v>
      </c>
      <c r="Y157" s="470">
        <v>41012.89</v>
      </c>
    </row>
    <row r="158" spans="2:25" s="400" customFormat="1" x14ac:dyDescent="0.25">
      <c r="B158" s="329" t="s">
        <v>351</v>
      </c>
      <c r="C158" s="490" t="s">
        <v>815</v>
      </c>
      <c r="D158" s="490" t="s">
        <v>816</v>
      </c>
      <c r="E158" s="329" t="s">
        <v>817</v>
      </c>
      <c r="F158" s="329" t="s">
        <v>365</v>
      </c>
      <c r="G158" s="469" t="s">
        <v>400</v>
      </c>
      <c r="H158" s="329" t="s">
        <v>400</v>
      </c>
      <c r="I158" s="329" t="s">
        <v>400</v>
      </c>
      <c r="J158" s="329" t="s">
        <v>400</v>
      </c>
      <c r="K158" s="329" t="s">
        <v>400</v>
      </c>
      <c r="L158" s="329" t="s">
        <v>400</v>
      </c>
      <c r="M158" s="329" t="s">
        <v>400</v>
      </c>
      <c r="N158" s="329" t="s">
        <v>361</v>
      </c>
      <c r="O158" s="329" t="s">
        <v>400</v>
      </c>
      <c r="P158" s="329" t="s">
        <v>400</v>
      </c>
      <c r="Q158" s="329" t="s">
        <v>400</v>
      </c>
      <c r="R158" s="329" t="s">
        <v>400</v>
      </c>
      <c r="S158" s="329" t="s">
        <v>401</v>
      </c>
      <c r="T158" s="329" t="s">
        <v>400</v>
      </c>
      <c r="U158" s="329" t="s">
        <v>400</v>
      </c>
      <c r="V158" s="329" t="s">
        <v>401</v>
      </c>
      <c r="W158" s="329" t="s">
        <v>361</v>
      </c>
      <c r="X158" s="329" t="s">
        <v>400</v>
      </c>
      <c r="Y158" s="470">
        <v>134343.5</v>
      </c>
    </row>
    <row r="159" spans="2:25" s="400" customFormat="1" x14ac:dyDescent="0.25">
      <c r="B159" s="329" t="s">
        <v>351</v>
      </c>
      <c r="C159" s="490" t="s">
        <v>818</v>
      </c>
      <c r="D159" s="490" t="s">
        <v>819</v>
      </c>
      <c r="E159" s="329" t="s">
        <v>820</v>
      </c>
      <c r="F159" s="329" t="s">
        <v>395</v>
      </c>
      <c r="G159" s="469" t="s">
        <v>400</v>
      </c>
      <c r="H159" s="329" t="s">
        <v>400</v>
      </c>
      <c r="I159" s="329" t="s">
        <v>400</v>
      </c>
      <c r="J159" s="329" t="s">
        <v>401</v>
      </c>
      <c r="K159" s="329" t="s">
        <v>400</v>
      </c>
      <c r="L159" s="329" t="s">
        <v>400</v>
      </c>
      <c r="M159" s="329" t="s">
        <v>400</v>
      </c>
      <c r="N159" s="329" t="s">
        <v>361</v>
      </c>
      <c r="O159" s="329" t="s">
        <v>400</v>
      </c>
      <c r="P159" s="329" t="s">
        <v>400</v>
      </c>
      <c r="Q159" s="329" t="s">
        <v>400</v>
      </c>
      <c r="R159" s="329" t="s">
        <v>400</v>
      </c>
      <c r="S159" s="329" t="s">
        <v>400</v>
      </c>
      <c r="T159" s="329" t="s">
        <v>400</v>
      </c>
      <c r="U159" s="329" t="s">
        <v>400</v>
      </c>
      <c r="V159" s="329" t="s">
        <v>401</v>
      </c>
      <c r="W159" s="329" t="s">
        <v>361</v>
      </c>
      <c r="X159" s="329" t="s">
        <v>400</v>
      </c>
      <c r="Y159" s="470">
        <v>51863.32</v>
      </c>
    </row>
    <row r="160" spans="2:25" s="400" customFormat="1" x14ac:dyDescent="0.25">
      <c r="B160" s="329" t="s">
        <v>351</v>
      </c>
      <c r="C160" s="490" t="s">
        <v>821</v>
      </c>
      <c r="D160" s="490" t="s">
        <v>822</v>
      </c>
      <c r="E160" s="329" t="s">
        <v>823</v>
      </c>
      <c r="F160" s="329" t="s">
        <v>395</v>
      </c>
      <c r="G160" s="469" t="s">
        <v>400</v>
      </c>
      <c r="H160" s="329" t="s">
        <v>400</v>
      </c>
      <c r="I160" s="329" t="s">
        <v>400</v>
      </c>
      <c r="J160" s="329" t="s">
        <v>400</v>
      </c>
      <c r="K160" s="329" t="s">
        <v>400</v>
      </c>
      <c r="L160" s="329" t="s">
        <v>400</v>
      </c>
      <c r="M160" s="329" t="s">
        <v>401</v>
      </c>
      <c r="N160" s="329" t="s">
        <v>361</v>
      </c>
      <c r="O160" s="329" t="s">
        <v>400</v>
      </c>
      <c r="P160" s="329" t="s">
        <v>400</v>
      </c>
      <c r="Q160" s="329" t="s">
        <v>400</v>
      </c>
      <c r="R160" s="329" t="s">
        <v>400</v>
      </c>
      <c r="S160" s="329" t="s">
        <v>400</v>
      </c>
      <c r="T160" s="329" t="s">
        <v>400</v>
      </c>
      <c r="U160" s="329" t="s">
        <v>400</v>
      </c>
      <c r="V160" s="329" t="s">
        <v>401</v>
      </c>
      <c r="W160" s="329" t="s">
        <v>361</v>
      </c>
      <c r="X160" s="329" t="s">
        <v>400</v>
      </c>
      <c r="Y160" s="470">
        <v>57742.909999999996</v>
      </c>
    </row>
    <row r="161" spans="2:25" s="400" customFormat="1" x14ac:dyDescent="0.25">
      <c r="B161" s="329" t="s">
        <v>351</v>
      </c>
      <c r="C161" s="490" t="s">
        <v>824</v>
      </c>
      <c r="D161" s="490" t="s">
        <v>825</v>
      </c>
      <c r="E161" s="329" t="s">
        <v>826</v>
      </c>
      <c r="F161" s="329" t="s">
        <v>654</v>
      </c>
      <c r="G161" s="469" t="s">
        <v>400</v>
      </c>
      <c r="H161" s="329" t="s">
        <v>400</v>
      </c>
      <c r="I161" s="329" t="s">
        <v>400</v>
      </c>
      <c r="J161" s="329" t="s">
        <v>400</v>
      </c>
      <c r="K161" s="329" t="s">
        <v>400</v>
      </c>
      <c r="L161" s="329" t="s">
        <v>400</v>
      </c>
      <c r="M161" s="329" t="s">
        <v>401</v>
      </c>
      <c r="N161" s="329" t="s">
        <v>361</v>
      </c>
      <c r="O161" s="329" t="s">
        <v>400</v>
      </c>
      <c r="P161" s="329" t="s">
        <v>400</v>
      </c>
      <c r="Q161" s="329" t="s">
        <v>400</v>
      </c>
      <c r="R161" s="329" t="s">
        <v>400</v>
      </c>
      <c r="S161" s="329" t="s">
        <v>400</v>
      </c>
      <c r="T161" s="329" t="s">
        <v>400</v>
      </c>
      <c r="U161" s="329" t="s">
        <v>400</v>
      </c>
      <c r="V161" s="329" t="s">
        <v>401</v>
      </c>
      <c r="W161" s="329" t="s">
        <v>361</v>
      </c>
      <c r="X161" s="329" t="s">
        <v>400</v>
      </c>
      <c r="Y161" s="470">
        <v>4540.9400000000005</v>
      </c>
    </row>
    <row r="162" spans="2:25" s="400" customFormat="1" x14ac:dyDescent="0.25">
      <c r="B162" s="329" t="s">
        <v>351</v>
      </c>
      <c r="C162" s="490" t="s">
        <v>827</v>
      </c>
      <c r="D162" s="490" t="s">
        <v>828</v>
      </c>
      <c r="E162" s="329" t="s">
        <v>829</v>
      </c>
      <c r="F162" s="329" t="s">
        <v>654</v>
      </c>
      <c r="G162" s="469" t="s">
        <v>400</v>
      </c>
      <c r="H162" s="329" t="s">
        <v>400</v>
      </c>
      <c r="I162" s="329" t="s">
        <v>400</v>
      </c>
      <c r="J162" s="329" t="s">
        <v>401</v>
      </c>
      <c r="K162" s="329" t="s">
        <v>400</v>
      </c>
      <c r="L162" s="329" t="s">
        <v>400</v>
      </c>
      <c r="M162" s="329" t="s">
        <v>400</v>
      </c>
      <c r="N162" s="329" t="s">
        <v>361</v>
      </c>
      <c r="O162" s="329" t="s">
        <v>400</v>
      </c>
      <c r="P162" s="329" t="s">
        <v>400</v>
      </c>
      <c r="Q162" s="329" t="s">
        <v>400</v>
      </c>
      <c r="R162" s="329" t="s">
        <v>400</v>
      </c>
      <c r="S162" s="329" t="s">
        <v>400</v>
      </c>
      <c r="T162" s="329" t="s">
        <v>400</v>
      </c>
      <c r="U162" s="329" t="s">
        <v>400</v>
      </c>
      <c r="V162" s="329" t="s">
        <v>401</v>
      </c>
      <c r="W162" s="329" t="s">
        <v>361</v>
      </c>
      <c r="X162" s="329" t="s">
        <v>400</v>
      </c>
      <c r="Y162" s="470">
        <v>68321.73</v>
      </c>
    </row>
    <row r="163" spans="2:25" s="400" customFormat="1" x14ac:dyDescent="0.25">
      <c r="B163" s="329" t="s">
        <v>351</v>
      </c>
      <c r="C163" s="490" t="s">
        <v>830</v>
      </c>
      <c r="D163" s="490" t="s">
        <v>831</v>
      </c>
      <c r="E163" s="329" t="s">
        <v>832</v>
      </c>
      <c r="F163" s="329" t="s">
        <v>395</v>
      </c>
      <c r="G163" s="469" t="s">
        <v>400</v>
      </c>
      <c r="H163" s="329" t="s">
        <v>400</v>
      </c>
      <c r="I163" s="329" t="s">
        <v>400</v>
      </c>
      <c r="J163" s="329" t="s">
        <v>401</v>
      </c>
      <c r="K163" s="329" t="s">
        <v>400</v>
      </c>
      <c r="L163" s="329" t="s">
        <v>400</v>
      </c>
      <c r="M163" s="329" t="s">
        <v>400</v>
      </c>
      <c r="N163" s="329" t="s">
        <v>361</v>
      </c>
      <c r="O163" s="329" t="s">
        <v>400</v>
      </c>
      <c r="P163" s="329" t="s">
        <v>400</v>
      </c>
      <c r="Q163" s="329" t="s">
        <v>400</v>
      </c>
      <c r="R163" s="329" t="s">
        <v>400</v>
      </c>
      <c r="S163" s="329" t="s">
        <v>400</v>
      </c>
      <c r="T163" s="329" t="s">
        <v>400</v>
      </c>
      <c r="U163" s="329" t="s">
        <v>400</v>
      </c>
      <c r="V163" s="329" t="s">
        <v>401</v>
      </c>
      <c r="W163" s="329" t="s">
        <v>361</v>
      </c>
      <c r="X163" s="329" t="s">
        <v>400</v>
      </c>
      <c r="Y163" s="470">
        <v>51210.74</v>
      </c>
    </row>
    <row r="164" spans="2:25" s="400" customFormat="1" x14ac:dyDescent="0.25">
      <c r="B164" s="329" t="s">
        <v>351</v>
      </c>
      <c r="C164" s="490" t="s">
        <v>833</v>
      </c>
      <c r="D164" s="490" t="s">
        <v>834</v>
      </c>
      <c r="E164" s="329" t="s">
        <v>835</v>
      </c>
      <c r="F164" s="329" t="s">
        <v>395</v>
      </c>
      <c r="G164" s="469" t="s">
        <v>400</v>
      </c>
      <c r="H164" s="329" t="s">
        <v>400</v>
      </c>
      <c r="I164" s="329" t="s">
        <v>400</v>
      </c>
      <c r="J164" s="329" t="s">
        <v>401</v>
      </c>
      <c r="K164" s="329" t="s">
        <v>400</v>
      </c>
      <c r="L164" s="329" t="s">
        <v>400</v>
      </c>
      <c r="M164" s="329" t="s">
        <v>400</v>
      </c>
      <c r="N164" s="329" t="s">
        <v>361</v>
      </c>
      <c r="O164" s="329" t="s">
        <v>400</v>
      </c>
      <c r="P164" s="329" t="s">
        <v>400</v>
      </c>
      <c r="Q164" s="329" t="s">
        <v>400</v>
      </c>
      <c r="R164" s="329" t="s">
        <v>400</v>
      </c>
      <c r="S164" s="329" t="s">
        <v>400</v>
      </c>
      <c r="T164" s="329" t="s">
        <v>400</v>
      </c>
      <c r="U164" s="329" t="s">
        <v>400</v>
      </c>
      <c r="V164" s="329" t="s">
        <v>401</v>
      </c>
      <c r="W164" s="329" t="s">
        <v>361</v>
      </c>
      <c r="X164" s="329" t="s">
        <v>400</v>
      </c>
      <c r="Y164" s="470">
        <v>150367.16</v>
      </c>
    </row>
    <row r="165" spans="2:25" s="400" customFormat="1" x14ac:dyDescent="0.25">
      <c r="B165" s="329" t="s">
        <v>351</v>
      </c>
      <c r="C165" s="490" t="s">
        <v>836</v>
      </c>
      <c r="D165" s="490" t="s">
        <v>837</v>
      </c>
      <c r="E165" s="329" t="s">
        <v>838</v>
      </c>
      <c r="F165" s="329" t="s">
        <v>365</v>
      </c>
      <c r="G165" s="469" t="s">
        <v>400</v>
      </c>
      <c r="H165" s="329" t="s">
        <v>400</v>
      </c>
      <c r="I165" s="329" t="s">
        <v>400</v>
      </c>
      <c r="J165" s="329" t="s">
        <v>401</v>
      </c>
      <c r="K165" s="329" t="s">
        <v>400</v>
      </c>
      <c r="L165" s="329" t="s">
        <v>400</v>
      </c>
      <c r="M165" s="329" t="s">
        <v>400</v>
      </c>
      <c r="N165" s="329" t="s">
        <v>361</v>
      </c>
      <c r="O165" s="329" t="s">
        <v>400</v>
      </c>
      <c r="P165" s="329" t="s">
        <v>400</v>
      </c>
      <c r="Q165" s="329" t="s">
        <v>400</v>
      </c>
      <c r="R165" s="329" t="s">
        <v>400</v>
      </c>
      <c r="S165" s="329" t="s">
        <v>400</v>
      </c>
      <c r="T165" s="329" t="s">
        <v>400</v>
      </c>
      <c r="U165" s="329" t="s">
        <v>400</v>
      </c>
      <c r="V165" s="329" t="s">
        <v>401</v>
      </c>
      <c r="W165" s="329" t="s">
        <v>361</v>
      </c>
      <c r="X165" s="329" t="s">
        <v>400</v>
      </c>
      <c r="Y165" s="470">
        <v>49784.270000000004</v>
      </c>
    </row>
    <row r="166" spans="2:25" s="400" customFormat="1" x14ac:dyDescent="0.25">
      <c r="B166" s="329" t="s">
        <v>351</v>
      </c>
      <c r="C166" s="490" t="s">
        <v>839</v>
      </c>
      <c r="D166" s="490" t="s">
        <v>840</v>
      </c>
      <c r="E166" s="329" t="s">
        <v>841</v>
      </c>
      <c r="F166" s="329" t="s">
        <v>365</v>
      </c>
      <c r="G166" s="469" t="s">
        <v>400</v>
      </c>
      <c r="H166" s="329" t="s">
        <v>400</v>
      </c>
      <c r="I166" s="329" t="s">
        <v>400</v>
      </c>
      <c r="J166" s="329" t="s">
        <v>401</v>
      </c>
      <c r="K166" s="329" t="s">
        <v>400</v>
      </c>
      <c r="L166" s="329" t="s">
        <v>400</v>
      </c>
      <c r="M166" s="329" t="s">
        <v>400</v>
      </c>
      <c r="N166" s="329" t="s">
        <v>361</v>
      </c>
      <c r="O166" s="329" t="s">
        <v>400</v>
      </c>
      <c r="P166" s="329" t="s">
        <v>400</v>
      </c>
      <c r="Q166" s="329" t="s">
        <v>400</v>
      </c>
      <c r="R166" s="329" t="s">
        <v>400</v>
      </c>
      <c r="S166" s="329" t="s">
        <v>400</v>
      </c>
      <c r="T166" s="329" t="s">
        <v>400</v>
      </c>
      <c r="U166" s="329" t="s">
        <v>400</v>
      </c>
      <c r="V166" s="329" t="s">
        <v>401</v>
      </c>
      <c r="W166" s="329" t="s">
        <v>361</v>
      </c>
      <c r="X166" s="329" t="s">
        <v>400</v>
      </c>
      <c r="Y166" s="470">
        <v>50241.130000000005</v>
      </c>
    </row>
    <row r="167" spans="2:25" s="400" customFormat="1" x14ac:dyDescent="0.25">
      <c r="B167" s="329" t="s">
        <v>351</v>
      </c>
      <c r="C167" s="490" t="s">
        <v>842</v>
      </c>
      <c r="D167" s="490" t="s">
        <v>843</v>
      </c>
      <c r="E167" s="329" t="s">
        <v>844</v>
      </c>
      <c r="F167" s="329" t="s">
        <v>365</v>
      </c>
      <c r="G167" s="469" t="s">
        <v>400</v>
      </c>
      <c r="H167" s="329" t="s">
        <v>400</v>
      </c>
      <c r="I167" s="329" t="s">
        <v>400</v>
      </c>
      <c r="J167" s="329" t="s">
        <v>400</v>
      </c>
      <c r="K167" s="329" t="s">
        <v>400</v>
      </c>
      <c r="L167" s="329" t="s">
        <v>400</v>
      </c>
      <c r="M167" s="329" t="s">
        <v>401</v>
      </c>
      <c r="N167" s="329" t="s">
        <v>361</v>
      </c>
      <c r="O167" s="329" t="s">
        <v>400</v>
      </c>
      <c r="P167" s="329" t="s">
        <v>400</v>
      </c>
      <c r="Q167" s="329" t="s">
        <v>400</v>
      </c>
      <c r="R167" s="329" t="s">
        <v>400</v>
      </c>
      <c r="S167" s="329" t="s">
        <v>400</v>
      </c>
      <c r="T167" s="329" t="s">
        <v>400</v>
      </c>
      <c r="U167" s="329" t="s">
        <v>400</v>
      </c>
      <c r="V167" s="329" t="s">
        <v>401</v>
      </c>
      <c r="W167" s="329" t="s">
        <v>361</v>
      </c>
      <c r="X167" s="329" t="s">
        <v>400</v>
      </c>
      <c r="Y167" s="470">
        <v>40712.89</v>
      </c>
    </row>
    <row r="168" spans="2:25" s="400" customFormat="1" x14ac:dyDescent="0.25">
      <c r="B168" s="329" t="s">
        <v>351</v>
      </c>
      <c r="C168" s="490" t="s">
        <v>845</v>
      </c>
      <c r="D168" s="490" t="s">
        <v>846</v>
      </c>
      <c r="E168" s="329" t="s">
        <v>847</v>
      </c>
      <c r="F168" s="329" t="s">
        <v>395</v>
      </c>
      <c r="G168" s="469" t="s">
        <v>400</v>
      </c>
      <c r="H168" s="329" t="s">
        <v>400</v>
      </c>
      <c r="I168" s="329" t="s">
        <v>400</v>
      </c>
      <c r="J168" s="329" t="s">
        <v>400</v>
      </c>
      <c r="K168" s="329" t="s">
        <v>400</v>
      </c>
      <c r="L168" s="329" t="s">
        <v>400</v>
      </c>
      <c r="M168" s="329" t="s">
        <v>401</v>
      </c>
      <c r="N168" s="329" t="s">
        <v>361</v>
      </c>
      <c r="O168" s="329" t="s">
        <v>400</v>
      </c>
      <c r="P168" s="329" t="s">
        <v>400</v>
      </c>
      <c r="Q168" s="329" t="s">
        <v>400</v>
      </c>
      <c r="R168" s="329" t="s">
        <v>400</v>
      </c>
      <c r="S168" s="329" t="s">
        <v>400</v>
      </c>
      <c r="T168" s="329" t="s">
        <v>400</v>
      </c>
      <c r="U168" s="329" t="s">
        <v>400</v>
      </c>
      <c r="V168" s="329" t="s">
        <v>401</v>
      </c>
      <c r="W168" s="329" t="s">
        <v>361</v>
      </c>
      <c r="X168" s="329" t="s">
        <v>400</v>
      </c>
      <c r="Y168" s="470">
        <v>39477.06</v>
      </c>
    </row>
    <row r="169" spans="2:25" s="400" customFormat="1" x14ac:dyDescent="0.25">
      <c r="B169" s="329" t="s">
        <v>351</v>
      </c>
      <c r="C169" s="490" t="s">
        <v>848</v>
      </c>
      <c r="D169" s="490" t="s">
        <v>849</v>
      </c>
      <c r="E169" s="329" t="s">
        <v>850</v>
      </c>
      <c r="F169" s="329" t="s">
        <v>395</v>
      </c>
      <c r="G169" s="469" t="s">
        <v>400</v>
      </c>
      <c r="H169" s="329" t="s">
        <v>400</v>
      </c>
      <c r="I169" s="329" t="s">
        <v>400</v>
      </c>
      <c r="J169" s="329" t="s">
        <v>400</v>
      </c>
      <c r="K169" s="329" t="s">
        <v>400</v>
      </c>
      <c r="L169" s="329" t="s">
        <v>400</v>
      </c>
      <c r="M169" s="329" t="s">
        <v>401</v>
      </c>
      <c r="N169" s="329" t="s">
        <v>361</v>
      </c>
      <c r="O169" s="329" t="s">
        <v>400</v>
      </c>
      <c r="P169" s="329" t="s">
        <v>400</v>
      </c>
      <c r="Q169" s="329" t="s">
        <v>400</v>
      </c>
      <c r="R169" s="329" t="s">
        <v>400</v>
      </c>
      <c r="S169" s="329" t="s">
        <v>400</v>
      </c>
      <c r="T169" s="329" t="s">
        <v>400</v>
      </c>
      <c r="U169" s="329" t="s">
        <v>400</v>
      </c>
      <c r="V169" s="329" t="s">
        <v>401</v>
      </c>
      <c r="W169" s="329" t="s">
        <v>361</v>
      </c>
      <c r="X169" s="329" t="s">
        <v>400</v>
      </c>
      <c r="Y169" s="470">
        <v>28025.79</v>
      </c>
    </row>
    <row r="170" spans="2:25" s="400" customFormat="1" x14ac:dyDescent="0.25">
      <c r="B170" s="329" t="s">
        <v>351</v>
      </c>
      <c r="C170" s="490" t="s">
        <v>851</v>
      </c>
      <c r="D170" s="490" t="s">
        <v>852</v>
      </c>
      <c r="E170" s="329" t="s">
        <v>853</v>
      </c>
      <c r="F170" s="329" t="s">
        <v>395</v>
      </c>
      <c r="G170" s="469" t="s">
        <v>400</v>
      </c>
      <c r="H170" s="329" t="s">
        <v>400</v>
      </c>
      <c r="I170" s="329" t="s">
        <v>400</v>
      </c>
      <c r="J170" s="329" t="s">
        <v>400</v>
      </c>
      <c r="K170" s="329" t="s">
        <v>400</v>
      </c>
      <c r="L170" s="329" t="s">
        <v>400</v>
      </c>
      <c r="M170" s="329" t="s">
        <v>401</v>
      </c>
      <c r="N170" s="329" t="s">
        <v>361</v>
      </c>
      <c r="O170" s="329" t="s">
        <v>400</v>
      </c>
      <c r="P170" s="329" t="s">
        <v>400</v>
      </c>
      <c r="Q170" s="329" t="s">
        <v>400</v>
      </c>
      <c r="R170" s="329" t="s">
        <v>400</v>
      </c>
      <c r="S170" s="329" t="s">
        <v>400</v>
      </c>
      <c r="T170" s="329" t="s">
        <v>400</v>
      </c>
      <c r="U170" s="329" t="s">
        <v>400</v>
      </c>
      <c r="V170" s="329" t="s">
        <v>401</v>
      </c>
      <c r="W170" s="329" t="s">
        <v>361</v>
      </c>
      <c r="X170" s="329" t="s">
        <v>400</v>
      </c>
      <c r="Y170" s="470">
        <v>80551.86</v>
      </c>
    </row>
    <row r="171" spans="2:25" s="400" customFormat="1" x14ac:dyDescent="0.25">
      <c r="B171" s="329" t="s">
        <v>351</v>
      </c>
      <c r="C171" s="490" t="s">
        <v>854</v>
      </c>
      <c r="D171" s="490" t="s">
        <v>855</v>
      </c>
      <c r="E171" s="329" t="s">
        <v>856</v>
      </c>
      <c r="F171" s="329" t="s">
        <v>654</v>
      </c>
      <c r="G171" s="469" t="s">
        <v>400</v>
      </c>
      <c r="H171" s="329" t="s">
        <v>400</v>
      </c>
      <c r="I171" s="329" t="s">
        <v>400</v>
      </c>
      <c r="J171" s="329" t="s">
        <v>400</v>
      </c>
      <c r="K171" s="329" t="s">
        <v>400</v>
      </c>
      <c r="L171" s="329" t="s">
        <v>400</v>
      </c>
      <c r="M171" s="329" t="s">
        <v>401</v>
      </c>
      <c r="N171" s="329" t="s">
        <v>361</v>
      </c>
      <c r="O171" s="329" t="s">
        <v>400</v>
      </c>
      <c r="P171" s="329" t="s">
        <v>400</v>
      </c>
      <c r="Q171" s="329" t="s">
        <v>400</v>
      </c>
      <c r="R171" s="329" t="s">
        <v>400</v>
      </c>
      <c r="S171" s="329" t="s">
        <v>400</v>
      </c>
      <c r="T171" s="329" t="s">
        <v>400</v>
      </c>
      <c r="U171" s="329" t="s">
        <v>400</v>
      </c>
      <c r="V171" s="329" t="s">
        <v>401</v>
      </c>
      <c r="W171" s="329" t="s">
        <v>361</v>
      </c>
      <c r="X171" s="329" t="s">
        <v>400</v>
      </c>
      <c r="Y171" s="470">
        <v>76254.06</v>
      </c>
    </row>
    <row r="172" spans="2:25" s="400" customFormat="1" x14ac:dyDescent="0.25">
      <c r="B172" s="329" t="s">
        <v>351</v>
      </c>
      <c r="C172" s="490" t="s">
        <v>857</v>
      </c>
      <c r="D172" s="490" t="s">
        <v>858</v>
      </c>
      <c r="E172" s="329" t="s">
        <v>859</v>
      </c>
      <c r="F172" s="329" t="s">
        <v>395</v>
      </c>
      <c r="G172" s="469" t="s">
        <v>400</v>
      </c>
      <c r="H172" s="329" t="s">
        <v>400</v>
      </c>
      <c r="I172" s="329" t="s">
        <v>400</v>
      </c>
      <c r="J172" s="329" t="s">
        <v>401</v>
      </c>
      <c r="K172" s="329" t="s">
        <v>400</v>
      </c>
      <c r="L172" s="329" t="s">
        <v>400</v>
      </c>
      <c r="M172" s="329" t="s">
        <v>400</v>
      </c>
      <c r="N172" s="329" t="s">
        <v>361</v>
      </c>
      <c r="O172" s="329" t="s">
        <v>400</v>
      </c>
      <c r="P172" s="329" t="s">
        <v>400</v>
      </c>
      <c r="Q172" s="329" t="s">
        <v>400</v>
      </c>
      <c r="R172" s="329" t="s">
        <v>400</v>
      </c>
      <c r="S172" s="329" t="s">
        <v>400</v>
      </c>
      <c r="T172" s="329" t="s">
        <v>400</v>
      </c>
      <c r="U172" s="329" t="s">
        <v>400</v>
      </c>
      <c r="V172" s="329" t="s">
        <v>401</v>
      </c>
      <c r="W172" s="329" t="s">
        <v>361</v>
      </c>
      <c r="X172" s="329" t="s">
        <v>400</v>
      </c>
      <c r="Y172" s="470">
        <v>51863.32</v>
      </c>
    </row>
    <row r="173" spans="2:25" s="400" customFormat="1" x14ac:dyDescent="0.25">
      <c r="B173" s="329" t="s">
        <v>351</v>
      </c>
      <c r="C173" s="490" t="s">
        <v>860</v>
      </c>
      <c r="D173" s="490" t="s">
        <v>861</v>
      </c>
      <c r="E173" s="329" t="s">
        <v>862</v>
      </c>
      <c r="F173" s="329" t="s">
        <v>395</v>
      </c>
      <c r="G173" s="469" t="s">
        <v>400</v>
      </c>
      <c r="H173" s="329" t="s">
        <v>400</v>
      </c>
      <c r="I173" s="329" t="s">
        <v>400</v>
      </c>
      <c r="J173" s="329" t="s">
        <v>401</v>
      </c>
      <c r="K173" s="329" t="s">
        <v>400</v>
      </c>
      <c r="L173" s="329" t="s">
        <v>400</v>
      </c>
      <c r="M173" s="329" t="s">
        <v>400</v>
      </c>
      <c r="N173" s="329" t="s">
        <v>361</v>
      </c>
      <c r="O173" s="329" t="s">
        <v>400</v>
      </c>
      <c r="P173" s="329" t="s">
        <v>400</v>
      </c>
      <c r="Q173" s="329" t="s">
        <v>400</v>
      </c>
      <c r="R173" s="329" t="s">
        <v>400</v>
      </c>
      <c r="S173" s="329" t="s">
        <v>400</v>
      </c>
      <c r="T173" s="329" t="s">
        <v>400</v>
      </c>
      <c r="U173" s="329" t="s">
        <v>400</v>
      </c>
      <c r="V173" s="329" t="s">
        <v>401</v>
      </c>
      <c r="W173" s="329" t="s">
        <v>361</v>
      </c>
      <c r="X173" s="329" t="s">
        <v>400</v>
      </c>
      <c r="Y173" s="470">
        <v>102011.59</v>
      </c>
    </row>
    <row r="174" spans="2:25" s="400" customFormat="1" x14ac:dyDescent="0.25">
      <c r="B174" s="329" t="s">
        <v>351</v>
      </c>
      <c r="C174" s="490" t="s">
        <v>863</v>
      </c>
      <c r="D174" s="490" t="s">
        <v>864</v>
      </c>
      <c r="E174" s="329" t="s">
        <v>865</v>
      </c>
      <c r="F174" s="329" t="s">
        <v>395</v>
      </c>
      <c r="G174" s="469" t="s">
        <v>400</v>
      </c>
      <c r="H174" s="329" t="s">
        <v>400</v>
      </c>
      <c r="I174" s="329" t="s">
        <v>400</v>
      </c>
      <c r="J174" s="329" t="s">
        <v>400</v>
      </c>
      <c r="K174" s="329" t="s">
        <v>400</v>
      </c>
      <c r="L174" s="329" t="s">
        <v>400</v>
      </c>
      <c r="M174" s="329" t="s">
        <v>401</v>
      </c>
      <c r="N174" s="329" t="s">
        <v>361</v>
      </c>
      <c r="O174" s="329" t="s">
        <v>400</v>
      </c>
      <c r="P174" s="329" t="s">
        <v>400</v>
      </c>
      <c r="Q174" s="329" t="s">
        <v>400</v>
      </c>
      <c r="R174" s="329" t="s">
        <v>400</v>
      </c>
      <c r="S174" s="329" t="s">
        <v>400</v>
      </c>
      <c r="T174" s="329" t="s">
        <v>400</v>
      </c>
      <c r="U174" s="329" t="s">
        <v>400</v>
      </c>
      <c r="V174" s="329" t="s">
        <v>401</v>
      </c>
      <c r="W174" s="329" t="s">
        <v>361</v>
      </c>
      <c r="X174" s="329" t="s">
        <v>400</v>
      </c>
      <c r="Y174" s="470">
        <v>28556.63</v>
      </c>
    </row>
    <row r="175" spans="2:25" s="400" customFormat="1" x14ac:dyDescent="0.25">
      <c r="B175" s="329" t="s">
        <v>351</v>
      </c>
      <c r="C175" s="490" t="s">
        <v>866</v>
      </c>
      <c r="D175" s="490" t="s">
        <v>867</v>
      </c>
      <c r="E175" s="329" t="s">
        <v>868</v>
      </c>
      <c r="F175" s="329" t="s">
        <v>654</v>
      </c>
      <c r="G175" s="469" t="s">
        <v>400</v>
      </c>
      <c r="H175" s="329" t="s">
        <v>400</v>
      </c>
      <c r="I175" s="329" t="s">
        <v>400</v>
      </c>
      <c r="J175" s="329" t="s">
        <v>400</v>
      </c>
      <c r="K175" s="329" t="s">
        <v>400</v>
      </c>
      <c r="L175" s="329" t="s">
        <v>400</v>
      </c>
      <c r="M175" s="329" t="s">
        <v>401</v>
      </c>
      <c r="N175" s="329" t="s">
        <v>361</v>
      </c>
      <c r="O175" s="329" t="s">
        <v>400</v>
      </c>
      <c r="P175" s="329" t="s">
        <v>400</v>
      </c>
      <c r="Q175" s="329" t="s">
        <v>400</v>
      </c>
      <c r="R175" s="329" t="s">
        <v>400</v>
      </c>
      <c r="S175" s="329" t="s">
        <v>400</v>
      </c>
      <c r="T175" s="329" t="s">
        <v>400</v>
      </c>
      <c r="U175" s="329" t="s">
        <v>400</v>
      </c>
      <c r="V175" s="329" t="s">
        <v>401</v>
      </c>
      <c r="W175" s="329" t="s">
        <v>361</v>
      </c>
      <c r="X175" s="329" t="s">
        <v>400</v>
      </c>
      <c r="Y175" s="470">
        <v>31568.129999999997</v>
      </c>
    </row>
    <row r="176" spans="2:25" s="400" customFormat="1" x14ac:dyDescent="0.25">
      <c r="B176" s="329" t="s">
        <v>351</v>
      </c>
      <c r="C176" s="490" t="s">
        <v>869</v>
      </c>
      <c r="D176" s="490" t="s">
        <v>870</v>
      </c>
      <c r="E176" s="329" t="s">
        <v>871</v>
      </c>
      <c r="F176" s="329" t="s">
        <v>654</v>
      </c>
      <c r="G176" s="469" t="s">
        <v>400</v>
      </c>
      <c r="H176" s="329" t="s">
        <v>400</v>
      </c>
      <c r="I176" s="329" t="s">
        <v>400</v>
      </c>
      <c r="J176" s="329" t="s">
        <v>400</v>
      </c>
      <c r="K176" s="329" t="s">
        <v>400</v>
      </c>
      <c r="L176" s="329" t="s">
        <v>400</v>
      </c>
      <c r="M176" s="329" t="s">
        <v>400</v>
      </c>
      <c r="N176" s="329" t="s">
        <v>361</v>
      </c>
      <c r="O176" s="329" t="s">
        <v>400</v>
      </c>
      <c r="P176" s="329" t="s">
        <v>400</v>
      </c>
      <c r="Q176" s="329" t="s">
        <v>400</v>
      </c>
      <c r="R176" s="329" t="s">
        <v>400</v>
      </c>
      <c r="S176" s="329" t="s">
        <v>401</v>
      </c>
      <c r="T176" s="329" t="s">
        <v>400</v>
      </c>
      <c r="U176" s="329" t="s">
        <v>400</v>
      </c>
      <c r="V176" s="329" t="s">
        <v>401</v>
      </c>
      <c r="W176" s="329" t="s">
        <v>361</v>
      </c>
      <c r="X176" s="329" t="s">
        <v>400</v>
      </c>
      <c r="Y176" s="470">
        <v>141402.59</v>
      </c>
    </row>
    <row r="177" spans="2:25" s="400" customFormat="1" x14ac:dyDescent="0.25">
      <c r="B177" s="329" t="s">
        <v>351</v>
      </c>
      <c r="C177" s="490" t="s">
        <v>872</v>
      </c>
      <c r="D177" s="490" t="s">
        <v>873</v>
      </c>
      <c r="E177" s="329" t="s">
        <v>874</v>
      </c>
      <c r="F177" s="329" t="s">
        <v>395</v>
      </c>
      <c r="G177" s="469" t="s">
        <v>400</v>
      </c>
      <c r="H177" s="329" t="s">
        <v>400</v>
      </c>
      <c r="I177" s="329" t="s">
        <v>400</v>
      </c>
      <c r="J177" s="329" t="s">
        <v>401</v>
      </c>
      <c r="K177" s="329" t="s">
        <v>400</v>
      </c>
      <c r="L177" s="329" t="s">
        <v>400</v>
      </c>
      <c r="M177" s="329" t="s">
        <v>400</v>
      </c>
      <c r="N177" s="329" t="s">
        <v>361</v>
      </c>
      <c r="O177" s="329" t="s">
        <v>400</v>
      </c>
      <c r="P177" s="329" t="s">
        <v>400</v>
      </c>
      <c r="Q177" s="329" t="s">
        <v>400</v>
      </c>
      <c r="R177" s="329" t="s">
        <v>400</v>
      </c>
      <c r="S177" s="329" t="s">
        <v>400</v>
      </c>
      <c r="T177" s="329" t="s">
        <v>400</v>
      </c>
      <c r="U177" s="329" t="s">
        <v>400</v>
      </c>
      <c r="V177" s="329" t="s">
        <v>401</v>
      </c>
      <c r="W177" s="329" t="s">
        <v>361</v>
      </c>
      <c r="X177" s="329" t="s">
        <v>400</v>
      </c>
      <c r="Y177" s="470">
        <v>148548.07999999999</v>
      </c>
    </row>
    <row r="178" spans="2:25" s="400" customFormat="1" x14ac:dyDescent="0.25">
      <c r="B178" s="329" t="s">
        <v>351</v>
      </c>
      <c r="C178" s="490" t="s">
        <v>875</v>
      </c>
      <c r="D178" s="490" t="s">
        <v>876</v>
      </c>
      <c r="E178" s="329" t="s">
        <v>877</v>
      </c>
      <c r="F178" s="329" t="s">
        <v>395</v>
      </c>
      <c r="G178" s="469" t="s">
        <v>400</v>
      </c>
      <c r="H178" s="329" t="s">
        <v>400</v>
      </c>
      <c r="I178" s="329" t="s">
        <v>400</v>
      </c>
      <c r="J178" s="329" t="s">
        <v>400</v>
      </c>
      <c r="K178" s="329" t="s">
        <v>400</v>
      </c>
      <c r="L178" s="329" t="s">
        <v>400</v>
      </c>
      <c r="M178" s="329" t="s">
        <v>400</v>
      </c>
      <c r="N178" s="329" t="s">
        <v>361</v>
      </c>
      <c r="O178" s="329" t="s">
        <v>400</v>
      </c>
      <c r="P178" s="329" t="s">
        <v>400</v>
      </c>
      <c r="Q178" s="329" t="s">
        <v>400</v>
      </c>
      <c r="R178" s="329" t="s">
        <v>400</v>
      </c>
      <c r="S178" s="329" t="s">
        <v>401</v>
      </c>
      <c r="T178" s="329" t="s">
        <v>400</v>
      </c>
      <c r="U178" s="329" t="s">
        <v>400</v>
      </c>
      <c r="V178" s="329" t="s">
        <v>401</v>
      </c>
      <c r="W178" s="329" t="s">
        <v>361</v>
      </c>
      <c r="X178" s="329" t="s">
        <v>400</v>
      </c>
      <c r="Y178" s="470">
        <v>45657.85</v>
      </c>
    </row>
    <row r="179" spans="2:25" s="400" customFormat="1" x14ac:dyDescent="0.25">
      <c r="B179" s="329" t="s">
        <v>351</v>
      </c>
      <c r="C179" s="490" t="s">
        <v>878</v>
      </c>
      <c r="D179" s="490" t="s">
        <v>879</v>
      </c>
      <c r="E179" s="329" t="s">
        <v>880</v>
      </c>
      <c r="F179" s="329" t="s">
        <v>395</v>
      </c>
      <c r="G179" s="469" t="s">
        <v>400</v>
      </c>
      <c r="H179" s="329" t="s">
        <v>400</v>
      </c>
      <c r="I179" s="329" t="s">
        <v>400</v>
      </c>
      <c r="J179" s="329" t="s">
        <v>400</v>
      </c>
      <c r="K179" s="329" t="s">
        <v>400</v>
      </c>
      <c r="L179" s="329" t="s">
        <v>400</v>
      </c>
      <c r="M179" s="329" t="s">
        <v>401</v>
      </c>
      <c r="N179" s="329" t="s">
        <v>361</v>
      </c>
      <c r="O179" s="329" t="s">
        <v>400</v>
      </c>
      <c r="P179" s="329" t="s">
        <v>400</v>
      </c>
      <c r="Q179" s="329" t="s">
        <v>400</v>
      </c>
      <c r="R179" s="329" t="s">
        <v>400</v>
      </c>
      <c r="S179" s="329" t="s">
        <v>400</v>
      </c>
      <c r="T179" s="329" t="s">
        <v>400</v>
      </c>
      <c r="U179" s="329" t="s">
        <v>400</v>
      </c>
      <c r="V179" s="329" t="s">
        <v>401</v>
      </c>
      <c r="W179" s="329" t="s">
        <v>361</v>
      </c>
      <c r="X179" s="329" t="s">
        <v>400</v>
      </c>
      <c r="Y179" s="470">
        <v>40002.550000000003</v>
      </c>
    </row>
    <row r="180" spans="2:25" s="400" customFormat="1" x14ac:dyDescent="0.25">
      <c r="B180" s="329" t="s">
        <v>351</v>
      </c>
      <c r="C180" s="490" t="s">
        <v>881</v>
      </c>
      <c r="D180" s="490" t="s">
        <v>882</v>
      </c>
      <c r="E180" s="329" t="s">
        <v>883</v>
      </c>
      <c r="F180" s="329" t="s">
        <v>395</v>
      </c>
      <c r="G180" s="469" t="s">
        <v>400</v>
      </c>
      <c r="H180" s="329" t="s">
        <v>400</v>
      </c>
      <c r="I180" s="329" t="s">
        <v>400</v>
      </c>
      <c r="J180" s="329" t="s">
        <v>400</v>
      </c>
      <c r="K180" s="329" t="s">
        <v>400</v>
      </c>
      <c r="L180" s="329" t="s">
        <v>400</v>
      </c>
      <c r="M180" s="329" t="s">
        <v>401</v>
      </c>
      <c r="N180" s="329" t="s">
        <v>361</v>
      </c>
      <c r="O180" s="329" t="s">
        <v>400</v>
      </c>
      <c r="P180" s="329" t="s">
        <v>400</v>
      </c>
      <c r="Q180" s="329" t="s">
        <v>400</v>
      </c>
      <c r="R180" s="329" t="s">
        <v>400</v>
      </c>
      <c r="S180" s="329" t="s">
        <v>400</v>
      </c>
      <c r="T180" s="329" t="s">
        <v>400</v>
      </c>
      <c r="U180" s="329" t="s">
        <v>400</v>
      </c>
      <c r="V180" s="329" t="s">
        <v>401</v>
      </c>
      <c r="W180" s="329" t="s">
        <v>361</v>
      </c>
      <c r="X180" s="329" t="s">
        <v>400</v>
      </c>
      <c r="Y180" s="470">
        <v>82841.38</v>
      </c>
    </row>
    <row r="181" spans="2:25" s="400" customFormat="1" x14ac:dyDescent="0.25">
      <c r="B181" s="329" t="s">
        <v>351</v>
      </c>
      <c r="C181" s="490" t="s">
        <v>884</v>
      </c>
      <c r="D181" s="490" t="s">
        <v>885</v>
      </c>
      <c r="E181" s="329" t="s">
        <v>886</v>
      </c>
      <c r="F181" s="329" t="s">
        <v>395</v>
      </c>
      <c r="G181" s="469" t="s">
        <v>400</v>
      </c>
      <c r="H181" s="329" t="s">
        <v>400</v>
      </c>
      <c r="I181" s="329" t="s">
        <v>400</v>
      </c>
      <c r="J181" s="329" t="s">
        <v>400</v>
      </c>
      <c r="K181" s="329" t="s">
        <v>400</v>
      </c>
      <c r="L181" s="329" t="s">
        <v>400</v>
      </c>
      <c r="M181" s="329" t="s">
        <v>401</v>
      </c>
      <c r="N181" s="329" t="s">
        <v>361</v>
      </c>
      <c r="O181" s="329" t="s">
        <v>400</v>
      </c>
      <c r="P181" s="329" t="s">
        <v>400</v>
      </c>
      <c r="Q181" s="329" t="s">
        <v>400</v>
      </c>
      <c r="R181" s="329" t="s">
        <v>400</v>
      </c>
      <c r="S181" s="329" t="s">
        <v>400</v>
      </c>
      <c r="T181" s="329" t="s">
        <v>400</v>
      </c>
      <c r="U181" s="329" t="s">
        <v>400</v>
      </c>
      <c r="V181" s="329" t="s">
        <v>401</v>
      </c>
      <c r="W181" s="329" t="s">
        <v>361</v>
      </c>
      <c r="X181" s="329" t="s">
        <v>400</v>
      </c>
      <c r="Y181" s="470">
        <v>40511.200000000004</v>
      </c>
    </row>
    <row r="182" spans="2:25" s="400" customFormat="1" x14ac:dyDescent="0.25">
      <c r="B182" s="329" t="s">
        <v>351</v>
      </c>
      <c r="C182" s="490" t="s">
        <v>887</v>
      </c>
      <c r="D182" s="490" t="s">
        <v>888</v>
      </c>
      <c r="E182" s="329" t="s">
        <v>889</v>
      </c>
      <c r="F182" s="329" t="s">
        <v>395</v>
      </c>
      <c r="G182" s="469" t="s">
        <v>400</v>
      </c>
      <c r="H182" s="329" t="s">
        <v>400</v>
      </c>
      <c r="I182" s="329" t="s">
        <v>400</v>
      </c>
      <c r="J182" s="329" t="s">
        <v>400</v>
      </c>
      <c r="K182" s="329" t="s">
        <v>400</v>
      </c>
      <c r="L182" s="329" t="s">
        <v>400</v>
      </c>
      <c r="M182" s="329" t="s">
        <v>401</v>
      </c>
      <c r="N182" s="329" t="s">
        <v>361</v>
      </c>
      <c r="O182" s="329" t="s">
        <v>400</v>
      </c>
      <c r="P182" s="329" t="s">
        <v>400</v>
      </c>
      <c r="Q182" s="329" t="s">
        <v>400</v>
      </c>
      <c r="R182" s="329" t="s">
        <v>400</v>
      </c>
      <c r="S182" s="329" t="s">
        <v>400</v>
      </c>
      <c r="T182" s="329" t="s">
        <v>400</v>
      </c>
      <c r="U182" s="329" t="s">
        <v>400</v>
      </c>
      <c r="V182" s="329" t="s">
        <v>401</v>
      </c>
      <c r="W182" s="329" t="s">
        <v>361</v>
      </c>
      <c r="X182" s="329" t="s">
        <v>400</v>
      </c>
      <c r="Y182" s="470">
        <v>22382.32</v>
      </c>
    </row>
    <row r="183" spans="2:25" s="400" customFormat="1" x14ac:dyDescent="0.25">
      <c r="B183" s="329" t="s">
        <v>351</v>
      </c>
      <c r="C183" s="490" t="s">
        <v>890</v>
      </c>
      <c r="D183" s="490" t="s">
        <v>891</v>
      </c>
      <c r="E183" s="329" t="s">
        <v>892</v>
      </c>
      <c r="F183" s="329" t="s">
        <v>654</v>
      </c>
      <c r="G183" s="469" t="s">
        <v>400</v>
      </c>
      <c r="H183" s="329" t="s">
        <v>400</v>
      </c>
      <c r="I183" s="329" t="s">
        <v>400</v>
      </c>
      <c r="J183" s="329" t="s">
        <v>401</v>
      </c>
      <c r="K183" s="329" t="s">
        <v>400</v>
      </c>
      <c r="L183" s="329" t="s">
        <v>400</v>
      </c>
      <c r="M183" s="329" t="s">
        <v>400</v>
      </c>
      <c r="N183" s="329" t="s">
        <v>361</v>
      </c>
      <c r="O183" s="329" t="s">
        <v>400</v>
      </c>
      <c r="P183" s="329" t="s">
        <v>400</v>
      </c>
      <c r="Q183" s="329" t="s">
        <v>400</v>
      </c>
      <c r="R183" s="329" t="s">
        <v>400</v>
      </c>
      <c r="S183" s="329" t="s">
        <v>400</v>
      </c>
      <c r="T183" s="329" t="s">
        <v>400</v>
      </c>
      <c r="U183" s="329" t="s">
        <v>400</v>
      </c>
      <c r="V183" s="329" t="s">
        <v>401</v>
      </c>
      <c r="W183" s="329" t="s">
        <v>361</v>
      </c>
      <c r="X183" s="329" t="s">
        <v>400</v>
      </c>
      <c r="Y183" s="470">
        <v>19795.21</v>
      </c>
    </row>
    <row r="184" spans="2:25" x14ac:dyDescent="0.25">
      <c r="B184" s="113" t="s">
        <v>334</v>
      </c>
      <c r="C184" s="436">
        <f>COUNTA(Tabla118[RFC])</f>
        <v>168</v>
      </c>
      <c r="D184" s="36"/>
      <c r="F184" s="36"/>
      <c r="G184" s="112"/>
      <c r="H184" s="34"/>
      <c r="I184" s="34"/>
      <c r="J184" s="34"/>
      <c r="K184" s="34"/>
      <c r="L184" s="34"/>
      <c r="M184" s="34"/>
      <c r="N184" s="34"/>
      <c r="O184" s="36"/>
      <c r="P184" s="36"/>
      <c r="Q184" s="36"/>
      <c r="R184" s="36"/>
      <c r="S184" s="36"/>
      <c r="T184" s="36"/>
      <c r="U184" s="36"/>
      <c r="V184" s="541" t="s">
        <v>133</v>
      </c>
      <c r="W184" s="541"/>
      <c r="X184" s="541"/>
      <c r="Y184" s="437">
        <f>+SUM(Y16:Y183)</f>
        <v>16486815.640000001</v>
      </c>
    </row>
    <row r="185" spans="2:25" x14ac:dyDescent="0.25">
      <c r="B185" s="38"/>
      <c r="C185" s="39"/>
      <c r="D185" s="39"/>
      <c r="E185" s="40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114"/>
    </row>
    <row r="186" spans="2:25" x14ac:dyDescent="0.25">
      <c r="B186" s="42" t="s">
        <v>74</v>
      </c>
      <c r="C186" s="112"/>
      <c r="D186" s="112"/>
      <c r="E186" s="115"/>
      <c r="F186" s="112"/>
      <c r="G186" s="112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</row>
    <row r="187" spans="2:25" x14ac:dyDescent="0.25">
      <c r="B187" s="42" t="s">
        <v>335</v>
      </c>
      <c r="C187" s="112"/>
      <c r="D187" s="112"/>
      <c r="E187" s="115"/>
      <c r="F187" s="112"/>
      <c r="G187" s="112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</row>
    <row r="188" spans="2:25" x14ac:dyDescent="0.25">
      <c r="B188" s="300"/>
      <c r="C188" s="301"/>
      <c r="D188" s="302"/>
    </row>
    <row r="189" spans="2:25" x14ac:dyDescent="0.25">
      <c r="B189" s="498" t="s">
        <v>1229</v>
      </c>
      <c r="C189" s="499"/>
      <c r="D189" s="500"/>
    </row>
    <row r="190" spans="2:25" x14ac:dyDescent="0.25">
      <c r="B190" s="501" t="s">
        <v>37</v>
      </c>
      <c r="C190" s="502"/>
      <c r="D190" s="503"/>
    </row>
    <row r="191" spans="2:25" x14ac:dyDescent="0.25">
      <c r="B191" s="292"/>
      <c r="C191" s="293"/>
      <c r="D191" s="294"/>
    </row>
    <row r="192" spans="2:25" x14ac:dyDescent="0.25">
      <c r="B192" s="498" t="s">
        <v>1228</v>
      </c>
      <c r="C192" s="499"/>
      <c r="D192" s="500"/>
    </row>
    <row r="193" spans="2:4" x14ac:dyDescent="0.25">
      <c r="B193" s="501" t="s">
        <v>38</v>
      </c>
      <c r="C193" s="502"/>
      <c r="D193" s="503"/>
    </row>
    <row r="194" spans="2:4" x14ac:dyDescent="0.25">
      <c r="B194" s="292"/>
      <c r="C194" s="293"/>
      <c r="D194" s="294"/>
    </row>
    <row r="195" spans="2:4" x14ac:dyDescent="0.25">
      <c r="B195" s="498"/>
      <c r="C195" s="499"/>
      <c r="D195" s="500"/>
    </row>
    <row r="196" spans="2:4" x14ac:dyDescent="0.25">
      <c r="B196" s="501" t="s">
        <v>39</v>
      </c>
      <c r="C196" s="502"/>
      <c r="D196" s="503"/>
    </row>
    <row r="197" spans="2:4" x14ac:dyDescent="0.25">
      <c r="B197" s="292"/>
      <c r="C197" s="293"/>
      <c r="D197" s="294"/>
    </row>
    <row r="198" spans="2:4" x14ac:dyDescent="0.25">
      <c r="B198" s="504" t="s">
        <v>1232</v>
      </c>
      <c r="C198" s="519"/>
      <c r="D198" s="520"/>
    </row>
    <row r="199" spans="2:4" x14ac:dyDescent="0.25">
      <c r="B199" s="501" t="s">
        <v>347</v>
      </c>
      <c r="C199" s="502"/>
      <c r="D199" s="503"/>
    </row>
    <row r="200" spans="2:4" x14ac:dyDescent="0.25">
      <c r="B200" s="295"/>
      <c r="C200" s="296"/>
      <c r="D200" s="297"/>
    </row>
  </sheetData>
  <sheetProtection insertRows="0" deleteRows="0" autoFilter="0"/>
  <mergeCells count="27">
    <mergeCell ref="B196:D196"/>
    <mergeCell ref="B198:D198"/>
    <mergeCell ref="B199:D199"/>
    <mergeCell ref="V184:X184"/>
    <mergeCell ref="B189:D189"/>
    <mergeCell ref="B190:D190"/>
    <mergeCell ref="B192:D192"/>
    <mergeCell ref="B193:D193"/>
    <mergeCell ref="B195:D195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 xr:uid="{00000000-0002-0000-04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W206"/>
  <sheetViews>
    <sheetView showGridLines="0" view="pageBreakPreview" zoomScale="80" zoomScaleNormal="90" zoomScaleSheetLayoutView="80" workbookViewId="0">
      <pane ySplit="12" topLeftCell="A175" activePane="bottomLeft" state="frozen"/>
      <selection activeCell="G34" sqref="G34"/>
      <selection pane="bottomLeft" activeCell="E15" sqref="E15:F182"/>
    </sheetView>
  </sheetViews>
  <sheetFormatPr baseColWidth="10" defaultColWidth="11" defaultRowHeight="15" x14ac:dyDescent="0.25"/>
  <cols>
    <col min="1" max="1" width="1.85546875" style="27" customWidth="1"/>
    <col min="2" max="2" width="13.85546875" style="27" customWidth="1"/>
    <col min="3" max="3" width="12.85546875" style="27" bestFit="1" customWidth="1"/>
    <col min="4" max="4" width="12.140625" style="27" bestFit="1" customWidth="1"/>
    <col min="5" max="5" width="17.85546875" style="27" bestFit="1" customWidth="1"/>
    <col min="6" max="6" width="24.140625" style="27" bestFit="1" customWidth="1"/>
    <col min="7" max="7" width="48.5703125" style="27" customWidth="1"/>
    <col min="8" max="8" width="38.28515625" style="27" customWidth="1"/>
    <col min="9" max="9" width="12.28515625" style="27" customWidth="1"/>
    <col min="10" max="10" width="11.5703125" style="27" customWidth="1"/>
    <col min="11" max="11" width="6.85546875" style="27" customWidth="1"/>
    <col min="12" max="13" width="7" style="27" customWidth="1"/>
    <col min="14" max="14" width="8.7109375" style="27" customWidth="1"/>
    <col min="15" max="15" width="8.42578125" style="27" customWidth="1"/>
    <col min="16" max="16" width="9.42578125" style="27" customWidth="1"/>
    <col min="17" max="17" width="10.28515625" style="27" customWidth="1"/>
    <col min="18" max="18" width="11.7109375" style="27" customWidth="1"/>
    <col min="19" max="20" width="10.5703125" style="27" customWidth="1"/>
    <col min="21" max="21" width="26.140625" style="27" customWidth="1"/>
    <col min="22" max="22" width="13.5703125" style="27" customWidth="1"/>
    <col min="23" max="23" width="45.140625" style="27" bestFit="1" customWidth="1"/>
    <col min="24" max="16384" width="11" style="27"/>
  </cols>
  <sheetData>
    <row r="1" spans="2:23" ht="17.25" customHeight="1" x14ac:dyDescent="0.5">
      <c r="B1" s="117"/>
      <c r="C1" s="118"/>
      <c r="D1" s="118"/>
      <c r="E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9"/>
      <c r="T1" s="119"/>
      <c r="U1" s="119"/>
      <c r="V1" s="119"/>
    </row>
    <row r="2" spans="2:23" ht="17.25" customHeight="1" x14ac:dyDescent="0.5">
      <c r="B2" s="117"/>
      <c r="C2" s="118"/>
      <c r="D2" s="118"/>
      <c r="E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9"/>
      <c r="T2" s="119"/>
      <c r="U2" s="119"/>
      <c r="V2" s="119"/>
    </row>
    <row r="3" spans="2:23" ht="17.25" customHeight="1" x14ac:dyDescent="0.5">
      <c r="B3" s="117"/>
      <c r="C3" s="118"/>
      <c r="D3" s="118"/>
      <c r="E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9"/>
      <c r="T3" s="119"/>
      <c r="U3" s="119"/>
      <c r="V3" s="119"/>
    </row>
    <row r="4" spans="2:23" ht="17.25" customHeight="1" x14ac:dyDescent="0.5">
      <c r="B4" s="117"/>
      <c r="C4" s="118"/>
      <c r="D4" s="118"/>
      <c r="E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9"/>
      <c r="T4" s="119"/>
      <c r="U4" s="119"/>
      <c r="V4" s="119"/>
    </row>
    <row r="5" spans="2:23" ht="17.25" customHeight="1" x14ac:dyDescent="0.5">
      <c r="B5" s="117"/>
      <c r="C5" s="118"/>
      <c r="D5" s="118"/>
      <c r="E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9"/>
      <c r="T5" s="119"/>
      <c r="U5" s="119"/>
      <c r="V5" s="119"/>
    </row>
    <row r="6" spans="2:23" ht="17.25" customHeight="1" x14ac:dyDescent="0.5">
      <c r="B6" s="117"/>
      <c r="C6" s="118"/>
      <c r="D6" s="118"/>
      <c r="E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9"/>
      <c r="T6" s="119"/>
      <c r="U6" s="119"/>
      <c r="V6" s="119"/>
    </row>
    <row r="7" spans="2:23" s="50" customFormat="1" ht="17.25" customHeight="1" x14ac:dyDescent="0.3">
      <c r="B7" s="12" t="s">
        <v>134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337" t="str">
        <f>'Caratula Resumen'!E16</f>
        <v xml:space="preserve"> ZACATECAS </v>
      </c>
      <c r="V7" s="14"/>
    </row>
    <row r="8" spans="2:23" s="50" customFormat="1" ht="17.100000000000001" customHeight="1" x14ac:dyDescent="0.3">
      <c r="B8" s="542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338"/>
      <c r="R8" s="16"/>
      <c r="S8" s="16"/>
      <c r="T8" s="310"/>
      <c r="U8" s="310" t="str">
        <f>+'A Y  II D3'!X8</f>
        <v>4o. Trimestre 2021</v>
      </c>
      <c r="V8" s="285"/>
    </row>
    <row r="9" spans="2:23" ht="17.25" customHeight="1" x14ac:dyDescent="0.25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104"/>
    </row>
    <row r="10" spans="2:23" ht="5.0999999999999996" hidden="1" customHeight="1" x14ac:dyDescent="0.35">
      <c r="B10" s="106"/>
      <c r="C10" s="105"/>
      <c r="D10" s="105"/>
      <c r="E10" s="105"/>
      <c r="F10" s="105"/>
      <c r="G10" s="105"/>
      <c r="H10" s="105"/>
      <c r="I10" s="105"/>
      <c r="J10" s="106"/>
    </row>
    <row r="11" spans="2:23" s="400" customFormat="1" ht="37.5" customHeight="1" x14ac:dyDescent="0.25">
      <c r="B11" s="543" t="s">
        <v>41</v>
      </c>
      <c r="C11" s="545" t="s">
        <v>135</v>
      </c>
      <c r="D11" s="545" t="s">
        <v>67</v>
      </c>
      <c r="E11" s="547" t="s">
        <v>89</v>
      </c>
      <c r="F11" s="549" t="s">
        <v>43</v>
      </c>
      <c r="G11" s="549" t="s">
        <v>44</v>
      </c>
      <c r="H11" s="551" t="s">
        <v>136</v>
      </c>
      <c r="I11" s="543" t="s">
        <v>137</v>
      </c>
      <c r="J11" s="553" t="s">
        <v>46</v>
      </c>
      <c r="K11" s="553"/>
      <c r="L11" s="553"/>
      <c r="M11" s="553"/>
      <c r="N11" s="553"/>
      <c r="O11" s="553"/>
      <c r="P11" s="553"/>
      <c r="Q11" s="543" t="s">
        <v>138</v>
      </c>
      <c r="R11" s="544" t="s">
        <v>139</v>
      </c>
      <c r="S11" s="543" t="s">
        <v>140</v>
      </c>
      <c r="T11" s="543"/>
      <c r="U11" s="543" t="s">
        <v>48</v>
      </c>
      <c r="V11" s="544" t="s">
        <v>49</v>
      </c>
    </row>
    <row r="12" spans="2:23" s="400" customFormat="1" ht="55.5" customHeight="1" x14ac:dyDescent="0.25">
      <c r="B12" s="543"/>
      <c r="C12" s="546"/>
      <c r="D12" s="546"/>
      <c r="E12" s="548"/>
      <c r="F12" s="550"/>
      <c r="G12" s="550"/>
      <c r="H12" s="552"/>
      <c r="I12" s="543"/>
      <c r="J12" s="462" t="s">
        <v>57</v>
      </c>
      <c r="K12" s="462" t="s">
        <v>58</v>
      </c>
      <c r="L12" s="462" t="s">
        <v>59</v>
      </c>
      <c r="M12" s="462" t="s">
        <v>60</v>
      </c>
      <c r="N12" s="462" t="s">
        <v>61</v>
      </c>
      <c r="O12" s="463" t="s">
        <v>62</v>
      </c>
      <c r="P12" s="462" t="s">
        <v>63</v>
      </c>
      <c r="Q12" s="543"/>
      <c r="R12" s="554"/>
      <c r="S12" s="463" t="s">
        <v>141</v>
      </c>
      <c r="T12" s="463" t="s">
        <v>142</v>
      </c>
      <c r="U12" s="543"/>
      <c r="V12" s="544"/>
    </row>
    <row r="13" spans="2:23" s="400" customFormat="1" ht="5.0999999999999996" customHeight="1" x14ac:dyDescent="0.25"/>
    <row r="14" spans="2:23" s="400" customFormat="1" ht="76.5" hidden="1" x14ac:dyDescent="0.25">
      <c r="B14" s="464" t="s">
        <v>41</v>
      </c>
      <c r="C14" s="464" t="s">
        <v>135</v>
      </c>
      <c r="D14" s="464" t="s">
        <v>67</v>
      </c>
      <c r="E14" s="465" t="s">
        <v>89</v>
      </c>
      <c r="F14" s="465" t="s">
        <v>43</v>
      </c>
      <c r="G14" s="465" t="s">
        <v>44</v>
      </c>
      <c r="H14" s="464" t="s">
        <v>136</v>
      </c>
      <c r="I14" s="464" t="s">
        <v>137</v>
      </c>
      <c r="J14" s="462" t="s">
        <v>57</v>
      </c>
      <c r="K14" s="462" t="s">
        <v>58</v>
      </c>
      <c r="L14" s="462" t="s">
        <v>59</v>
      </c>
      <c r="M14" s="462" t="s">
        <v>60</v>
      </c>
      <c r="N14" s="462" t="s">
        <v>61</v>
      </c>
      <c r="O14" s="462" t="s">
        <v>98</v>
      </c>
      <c r="P14" s="462" t="s">
        <v>99</v>
      </c>
      <c r="Q14" s="464" t="s">
        <v>138</v>
      </c>
      <c r="R14" s="464" t="s">
        <v>139</v>
      </c>
      <c r="S14" s="462" t="s">
        <v>143</v>
      </c>
      <c r="T14" s="462" t="s">
        <v>144</v>
      </c>
      <c r="U14" s="464" t="s">
        <v>48</v>
      </c>
      <c r="V14" s="464" t="s">
        <v>49</v>
      </c>
    </row>
    <row r="15" spans="2:23" s="400" customFormat="1" x14ac:dyDescent="0.25">
      <c r="B15" s="333" t="s">
        <v>351</v>
      </c>
      <c r="C15" s="333" t="s">
        <v>365</v>
      </c>
      <c r="D15" s="333" t="s">
        <v>366</v>
      </c>
      <c r="E15" s="491" t="s">
        <v>397</v>
      </c>
      <c r="F15" s="491" t="s">
        <v>398</v>
      </c>
      <c r="G15" s="334" t="s">
        <v>399</v>
      </c>
      <c r="H15" s="333" t="s">
        <v>893</v>
      </c>
      <c r="I15" s="333" t="s">
        <v>894</v>
      </c>
      <c r="J15" s="333" t="s">
        <v>356</v>
      </c>
      <c r="K15" s="333" t="s">
        <v>357</v>
      </c>
      <c r="L15" s="333" t="s">
        <v>358</v>
      </c>
      <c r="M15" s="333" t="s">
        <v>359</v>
      </c>
      <c r="N15" s="333" t="s">
        <v>895</v>
      </c>
      <c r="O15" s="333" t="s">
        <v>896</v>
      </c>
      <c r="P15" s="333" t="s">
        <v>897</v>
      </c>
      <c r="Q15" s="333" t="s">
        <v>898</v>
      </c>
      <c r="R15" s="333"/>
      <c r="S15" s="333" t="s">
        <v>899</v>
      </c>
      <c r="T15" s="333" t="s">
        <v>379</v>
      </c>
      <c r="U15" s="330">
        <v>57416.43</v>
      </c>
      <c r="V15" s="333">
        <v>6357.09</v>
      </c>
      <c r="W15" s="466"/>
    </row>
    <row r="16" spans="2:23" s="400" customFormat="1" x14ac:dyDescent="0.25">
      <c r="B16" s="333" t="s">
        <v>351</v>
      </c>
      <c r="C16" s="333" t="s">
        <v>365</v>
      </c>
      <c r="D16" s="333" t="s">
        <v>366</v>
      </c>
      <c r="E16" s="491" t="s">
        <v>402</v>
      </c>
      <c r="F16" s="491" t="s">
        <v>403</v>
      </c>
      <c r="G16" s="334" t="s">
        <v>404</v>
      </c>
      <c r="H16" s="333" t="s">
        <v>900</v>
      </c>
      <c r="I16" s="333" t="s">
        <v>894</v>
      </c>
      <c r="J16" s="333" t="s">
        <v>356</v>
      </c>
      <c r="K16" s="333" t="s">
        <v>357</v>
      </c>
      <c r="L16" s="333" t="s">
        <v>358</v>
      </c>
      <c r="M16" s="333" t="s">
        <v>359</v>
      </c>
      <c r="N16" s="333" t="s">
        <v>901</v>
      </c>
      <c r="O16" s="333" t="s">
        <v>896</v>
      </c>
      <c r="P16" s="333" t="s">
        <v>902</v>
      </c>
      <c r="Q16" s="333" t="s">
        <v>401</v>
      </c>
      <c r="R16" s="333"/>
      <c r="S16" s="333" t="s">
        <v>899</v>
      </c>
      <c r="T16" s="333" t="s">
        <v>379</v>
      </c>
      <c r="U16" s="330">
        <v>59083.59</v>
      </c>
      <c r="V16" s="333">
        <v>6612.57</v>
      </c>
      <c r="W16" s="466"/>
    </row>
    <row r="17" spans="2:23" s="400" customFormat="1" x14ac:dyDescent="0.25">
      <c r="B17" s="402" t="s">
        <v>351</v>
      </c>
      <c r="C17" s="402" t="s">
        <v>365</v>
      </c>
      <c r="D17" s="402" t="s">
        <v>366</v>
      </c>
      <c r="E17" s="492" t="s">
        <v>405</v>
      </c>
      <c r="F17" s="492" t="s">
        <v>406</v>
      </c>
      <c r="G17" s="403" t="s">
        <v>407</v>
      </c>
      <c r="H17" s="404" t="s">
        <v>903</v>
      </c>
      <c r="I17" s="405" t="s">
        <v>894</v>
      </c>
      <c r="J17" s="406" t="s">
        <v>356</v>
      </c>
      <c r="K17" s="407" t="s">
        <v>357</v>
      </c>
      <c r="L17" s="408" t="s">
        <v>358</v>
      </c>
      <c r="M17" s="402" t="s">
        <v>359</v>
      </c>
      <c r="N17" s="402" t="s">
        <v>904</v>
      </c>
      <c r="O17" s="409" t="s">
        <v>896</v>
      </c>
      <c r="P17" s="402" t="s">
        <v>905</v>
      </c>
      <c r="Q17" s="404" t="s">
        <v>401</v>
      </c>
      <c r="R17" s="402"/>
      <c r="S17" s="410" t="s">
        <v>899</v>
      </c>
      <c r="T17" s="410" t="s">
        <v>379</v>
      </c>
      <c r="U17" s="411">
        <v>55403.05</v>
      </c>
      <c r="V17" s="412">
        <v>6103.81</v>
      </c>
      <c r="W17" s="466"/>
    </row>
    <row r="18" spans="2:23" s="400" customFormat="1" x14ac:dyDescent="0.25">
      <c r="B18" s="402" t="s">
        <v>351</v>
      </c>
      <c r="C18" s="402" t="s">
        <v>365</v>
      </c>
      <c r="D18" s="402" t="s">
        <v>366</v>
      </c>
      <c r="E18" s="492" t="s">
        <v>408</v>
      </c>
      <c r="F18" s="492" t="s">
        <v>409</v>
      </c>
      <c r="G18" s="403" t="s">
        <v>410</v>
      </c>
      <c r="H18" s="404" t="s">
        <v>906</v>
      </c>
      <c r="I18" s="405" t="s">
        <v>894</v>
      </c>
      <c r="J18" s="406" t="s">
        <v>356</v>
      </c>
      <c r="K18" s="407" t="s">
        <v>357</v>
      </c>
      <c r="L18" s="408" t="s">
        <v>358</v>
      </c>
      <c r="M18" s="402" t="s">
        <v>359</v>
      </c>
      <c r="N18" s="402" t="s">
        <v>907</v>
      </c>
      <c r="O18" s="409" t="s">
        <v>896</v>
      </c>
      <c r="P18" s="402" t="s">
        <v>908</v>
      </c>
      <c r="Q18" s="404" t="s">
        <v>401</v>
      </c>
      <c r="R18" s="402"/>
      <c r="S18" s="410" t="s">
        <v>899</v>
      </c>
      <c r="T18" s="410" t="s">
        <v>379</v>
      </c>
      <c r="U18" s="411">
        <v>68722.080000000002</v>
      </c>
      <c r="V18" s="412">
        <v>10985.62</v>
      </c>
      <c r="W18" s="466"/>
    </row>
    <row r="19" spans="2:23" s="400" customFormat="1" x14ac:dyDescent="0.25">
      <c r="B19" s="402" t="s">
        <v>351</v>
      </c>
      <c r="C19" s="402" t="s">
        <v>365</v>
      </c>
      <c r="D19" s="402" t="s">
        <v>366</v>
      </c>
      <c r="E19" s="492" t="s">
        <v>411</v>
      </c>
      <c r="F19" s="492" t="s">
        <v>412</v>
      </c>
      <c r="G19" s="403" t="s">
        <v>413</v>
      </c>
      <c r="H19" s="404" t="s">
        <v>909</v>
      </c>
      <c r="I19" s="405" t="s">
        <v>894</v>
      </c>
      <c r="J19" s="406" t="s">
        <v>356</v>
      </c>
      <c r="K19" s="407" t="s">
        <v>357</v>
      </c>
      <c r="L19" s="408" t="s">
        <v>358</v>
      </c>
      <c r="M19" s="402" t="s">
        <v>359</v>
      </c>
      <c r="N19" s="402" t="s">
        <v>910</v>
      </c>
      <c r="O19" s="409" t="s">
        <v>896</v>
      </c>
      <c r="P19" s="402" t="s">
        <v>911</v>
      </c>
      <c r="Q19" s="404" t="s">
        <v>898</v>
      </c>
      <c r="R19" s="402"/>
      <c r="S19" s="410" t="s">
        <v>899</v>
      </c>
      <c r="T19" s="410" t="s">
        <v>379</v>
      </c>
      <c r="U19" s="411">
        <v>126638.44</v>
      </c>
      <c r="V19" s="412">
        <v>19076.12</v>
      </c>
      <c r="W19" s="466"/>
    </row>
    <row r="20" spans="2:23" s="400" customFormat="1" x14ac:dyDescent="0.25">
      <c r="B20" s="402" t="s">
        <v>351</v>
      </c>
      <c r="C20" s="402" t="s">
        <v>365</v>
      </c>
      <c r="D20" s="402" t="s">
        <v>366</v>
      </c>
      <c r="E20" s="492" t="s">
        <v>414</v>
      </c>
      <c r="F20" s="492" t="s">
        <v>415</v>
      </c>
      <c r="G20" s="403" t="s">
        <v>416</v>
      </c>
      <c r="H20" s="404" t="s">
        <v>912</v>
      </c>
      <c r="I20" s="405" t="s">
        <v>894</v>
      </c>
      <c r="J20" s="406" t="s">
        <v>356</v>
      </c>
      <c r="K20" s="407" t="s">
        <v>357</v>
      </c>
      <c r="L20" s="408" t="s">
        <v>358</v>
      </c>
      <c r="M20" s="402" t="s">
        <v>359</v>
      </c>
      <c r="N20" s="402" t="s">
        <v>913</v>
      </c>
      <c r="O20" s="409" t="s">
        <v>896</v>
      </c>
      <c r="P20" s="402" t="s">
        <v>914</v>
      </c>
      <c r="Q20" s="404" t="s">
        <v>898</v>
      </c>
      <c r="R20" s="402"/>
      <c r="S20" s="410" t="s">
        <v>899</v>
      </c>
      <c r="T20" s="410" t="s">
        <v>379</v>
      </c>
      <c r="U20" s="411">
        <v>143024.85999999999</v>
      </c>
      <c r="V20" s="412">
        <v>18342.509999999998</v>
      </c>
      <c r="W20" s="466"/>
    </row>
    <row r="21" spans="2:23" s="400" customFormat="1" x14ac:dyDescent="0.25">
      <c r="B21" s="402" t="s">
        <v>351</v>
      </c>
      <c r="C21" s="402" t="s">
        <v>365</v>
      </c>
      <c r="D21" s="402" t="s">
        <v>366</v>
      </c>
      <c r="E21" s="492" t="s">
        <v>417</v>
      </c>
      <c r="F21" s="492" t="s">
        <v>418</v>
      </c>
      <c r="G21" s="403" t="s">
        <v>419</v>
      </c>
      <c r="H21" s="404" t="s">
        <v>893</v>
      </c>
      <c r="I21" s="405" t="s">
        <v>894</v>
      </c>
      <c r="J21" s="406" t="s">
        <v>356</v>
      </c>
      <c r="K21" s="407" t="s">
        <v>357</v>
      </c>
      <c r="L21" s="408" t="s">
        <v>358</v>
      </c>
      <c r="M21" s="402" t="s">
        <v>359</v>
      </c>
      <c r="N21" s="402" t="s">
        <v>895</v>
      </c>
      <c r="O21" s="409" t="s">
        <v>896</v>
      </c>
      <c r="P21" s="402" t="s">
        <v>915</v>
      </c>
      <c r="Q21" s="404" t="s">
        <v>898</v>
      </c>
      <c r="R21" s="402"/>
      <c r="S21" s="410" t="s">
        <v>899</v>
      </c>
      <c r="T21" s="410" t="s">
        <v>379</v>
      </c>
      <c r="U21" s="411">
        <v>69489.63</v>
      </c>
      <c r="V21" s="412">
        <v>6357.09</v>
      </c>
      <c r="W21" s="466"/>
    </row>
    <row r="22" spans="2:23" s="400" customFormat="1" x14ac:dyDescent="0.25">
      <c r="B22" s="402" t="s">
        <v>351</v>
      </c>
      <c r="C22" s="402" t="s">
        <v>365</v>
      </c>
      <c r="D22" s="402" t="s">
        <v>366</v>
      </c>
      <c r="E22" s="492" t="s">
        <v>420</v>
      </c>
      <c r="F22" s="492" t="s">
        <v>421</v>
      </c>
      <c r="G22" s="403" t="s">
        <v>422</v>
      </c>
      <c r="H22" s="404" t="s">
        <v>909</v>
      </c>
      <c r="I22" s="405" t="s">
        <v>894</v>
      </c>
      <c r="J22" s="406" t="s">
        <v>356</v>
      </c>
      <c r="K22" s="407" t="s">
        <v>357</v>
      </c>
      <c r="L22" s="408" t="s">
        <v>358</v>
      </c>
      <c r="M22" s="402" t="s">
        <v>359</v>
      </c>
      <c r="N22" s="402" t="s">
        <v>910</v>
      </c>
      <c r="O22" s="409" t="s">
        <v>896</v>
      </c>
      <c r="P22" s="402" t="s">
        <v>916</v>
      </c>
      <c r="Q22" s="404" t="s">
        <v>898</v>
      </c>
      <c r="R22" s="402"/>
      <c r="S22" s="410" t="s">
        <v>899</v>
      </c>
      <c r="T22" s="410" t="s">
        <v>379</v>
      </c>
      <c r="U22" s="411">
        <v>160524.22</v>
      </c>
      <c r="V22" s="412">
        <v>13076.12</v>
      </c>
      <c r="W22" s="466"/>
    </row>
    <row r="23" spans="2:23" s="400" customFormat="1" x14ac:dyDescent="0.25">
      <c r="B23" s="402" t="s">
        <v>351</v>
      </c>
      <c r="C23" s="402" t="s">
        <v>365</v>
      </c>
      <c r="D23" s="402" t="s">
        <v>366</v>
      </c>
      <c r="E23" s="492" t="s">
        <v>423</v>
      </c>
      <c r="F23" s="492" t="s">
        <v>424</v>
      </c>
      <c r="G23" s="403" t="s">
        <v>425</v>
      </c>
      <c r="H23" s="404" t="s">
        <v>917</v>
      </c>
      <c r="I23" s="405" t="s">
        <v>894</v>
      </c>
      <c r="J23" s="406" t="s">
        <v>356</v>
      </c>
      <c r="K23" s="407" t="s">
        <v>357</v>
      </c>
      <c r="L23" s="408" t="s">
        <v>358</v>
      </c>
      <c r="M23" s="402" t="s">
        <v>359</v>
      </c>
      <c r="N23" s="402" t="s">
        <v>918</v>
      </c>
      <c r="O23" s="409" t="s">
        <v>896</v>
      </c>
      <c r="P23" s="402" t="s">
        <v>919</v>
      </c>
      <c r="Q23" s="404" t="s">
        <v>898</v>
      </c>
      <c r="R23" s="402"/>
      <c r="S23" s="410" t="s">
        <v>899</v>
      </c>
      <c r="T23" s="410" t="s">
        <v>379</v>
      </c>
      <c r="U23" s="411">
        <v>78476.84</v>
      </c>
      <c r="V23" s="412">
        <v>7393.57</v>
      </c>
      <c r="W23" s="466"/>
    </row>
    <row r="24" spans="2:23" s="400" customFormat="1" x14ac:dyDescent="0.25">
      <c r="B24" s="402" t="s">
        <v>351</v>
      </c>
      <c r="C24" s="402" t="s">
        <v>365</v>
      </c>
      <c r="D24" s="402" t="s">
        <v>366</v>
      </c>
      <c r="E24" s="492" t="s">
        <v>426</v>
      </c>
      <c r="F24" s="492" t="s">
        <v>427</v>
      </c>
      <c r="G24" s="403" t="s">
        <v>428</v>
      </c>
      <c r="H24" s="404" t="s">
        <v>909</v>
      </c>
      <c r="I24" s="405" t="s">
        <v>894</v>
      </c>
      <c r="J24" s="406" t="s">
        <v>356</v>
      </c>
      <c r="K24" s="407" t="s">
        <v>357</v>
      </c>
      <c r="L24" s="408" t="s">
        <v>358</v>
      </c>
      <c r="M24" s="402" t="s">
        <v>359</v>
      </c>
      <c r="N24" s="402" t="s">
        <v>910</v>
      </c>
      <c r="O24" s="409" t="s">
        <v>896</v>
      </c>
      <c r="P24" s="402" t="s">
        <v>920</v>
      </c>
      <c r="Q24" s="404" t="s">
        <v>898</v>
      </c>
      <c r="R24" s="402"/>
      <c r="S24" s="410" t="s">
        <v>899</v>
      </c>
      <c r="T24" s="410" t="s">
        <v>379</v>
      </c>
      <c r="U24" s="411">
        <v>121547.28</v>
      </c>
      <c r="V24" s="412">
        <v>13076.12</v>
      </c>
      <c r="W24" s="466"/>
    </row>
    <row r="25" spans="2:23" s="400" customFormat="1" x14ac:dyDescent="0.25">
      <c r="B25" s="402" t="s">
        <v>351</v>
      </c>
      <c r="C25" s="402" t="s">
        <v>365</v>
      </c>
      <c r="D25" s="402" t="s">
        <v>366</v>
      </c>
      <c r="E25" s="492" t="s">
        <v>429</v>
      </c>
      <c r="F25" s="492" t="s">
        <v>430</v>
      </c>
      <c r="G25" s="403" t="s">
        <v>431</v>
      </c>
      <c r="H25" s="404" t="s">
        <v>893</v>
      </c>
      <c r="I25" s="405" t="s">
        <v>894</v>
      </c>
      <c r="J25" s="406" t="s">
        <v>356</v>
      </c>
      <c r="K25" s="407" t="s">
        <v>357</v>
      </c>
      <c r="L25" s="408" t="s">
        <v>358</v>
      </c>
      <c r="M25" s="402" t="s">
        <v>359</v>
      </c>
      <c r="N25" s="402" t="s">
        <v>895</v>
      </c>
      <c r="O25" s="409" t="s">
        <v>896</v>
      </c>
      <c r="P25" s="402" t="s">
        <v>921</v>
      </c>
      <c r="Q25" s="404" t="s">
        <v>898</v>
      </c>
      <c r="R25" s="402"/>
      <c r="S25" s="410" t="s">
        <v>899</v>
      </c>
      <c r="T25" s="410" t="s">
        <v>379</v>
      </c>
      <c r="U25" s="411">
        <v>64315.23</v>
      </c>
      <c r="V25" s="412">
        <v>6357.09</v>
      </c>
      <c r="W25" s="466"/>
    </row>
    <row r="26" spans="2:23" s="400" customFormat="1" x14ac:dyDescent="0.25">
      <c r="B26" s="402" t="s">
        <v>351</v>
      </c>
      <c r="C26" s="402" t="s">
        <v>365</v>
      </c>
      <c r="D26" s="402" t="s">
        <v>366</v>
      </c>
      <c r="E26" s="492" t="s">
        <v>432</v>
      </c>
      <c r="F26" s="492" t="s">
        <v>433</v>
      </c>
      <c r="G26" s="403" t="s">
        <v>434</v>
      </c>
      <c r="H26" s="404" t="s">
        <v>922</v>
      </c>
      <c r="I26" s="405" t="s">
        <v>894</v>
      </c>
      <c r="J26" s="406" t="s">
        <v>356</v>
      </c>
      <c r="K26" s="407" t="s">
        <v>357</v>
      </c>
      <c r="L26" s="408" t="s">
        <v>358</v>
      </c>
      <c r="M26" s="402" t="s">
        <v>359</v>
      </c>
      <c r="N26" s="402" t="s">
        <v>923</v>
      </c>
      <c r="O26" s="409" t="s">
        <v>896</v>
      </c>
      <c r="P26" s="402" t="s">
        <v>924</v>
      </c>
      <c r="Q26" s="404" t="s">
        <v>401</v>
      </c>
      <c r="R26" s="402"/>
      <c r="S26" s="410" t="s">
        <v>899</v>
      </c>
      <c r="T26" s="410" t="s">
        <v>379</v>
      </c>
      <c r="U26" s="411">
        <v>64014.81</v>
      </c>
      <c r="V26" s="412">
        <v>11370.88</v>
      </c>
      <c r="W26" s="466"/>
    </row>
    <row r="27" spans="2:23" s="400" customFormat="1" x14ac:dyDescent="0.25">
      <c r="B27" s="402" t="s">
        <v>351</v>
      </c>
      <c r="C27" s="402" t="s">
        <v>365</v>
      </c>
      <c r="D27" s="402" t="s">
        <v>366</v>
      </c>
      <c r="E27" s="492" t="s">
        <v>435</v>
      </c>
      <c r="F27" s="492" t="s">
        <v>436</v>
      </c>
      <c r="G27" s="403" t="s">
        <v>437</v>
      </c>
      <c r="H27" s="404" t="s">
        <v>912</v>
      </c>
      <c r="I27" s="405" t="s">
        <v>894</v>
      </c>
      <c r="J27" s="406" t="s">
        <v>356</v>
      </c>
      <c r="K27" s="407" t="s">
        <v>357</v>
      </c>
      <c r="L27" s="408" t="s">
        <v>358</v>
      </c>
      <c r="M27" s="402" t="s">
        <v>359</v>
      </c>
      <c r="N27" s="402" t="s">
        <v>913</v>
      </c>
      <c r="O27" s="409" t="s">
        <v>896</v>
      </c>
      <c r="P27" s="402" t="s">
        <v>925</v>
      </c>
      <c r="Q27" s="404" t="s">
        <v>898</v>
      </c>
      <c r="R27" s="402"/>
      <c r="S27" s="410" t="s">
        <v>899</v>
      </c>
      <c r="T27" s="410" t="s">
        <v>379</v>
      </c>
      <c r="U27" s="411">
        <v>174376.56</v>
      </c>
      <c r="V27" s="412">
        <v>20161.88</v>
      </c>
      <c r="W27" s="466"/>
    </row>
    <row r="28" spans="2:23" s="400" customFormat="1" x14ac:dyDescent="0.25">
      <c r="B28" s="402" t="s">
        <v>351</v>
      </c>
      <c r="C28" s="402" t="s">
        <v>365</v>
      </c>
      <c r="D28" s="402" t="s">
        <v>926</v>
      </c>
      <c r="E28" s="492" t="s">
        <v>438</v>
      </c>
      <c r="F28" s="492" t="s">
        <v>439</v>
      </c>
      <c r="G28" s="403" t="s">
        <v>440</v>
      </c>
      <c r="H28" s="404" t="s">
        <v>903</v>
      </c>
      <c r="I28" s="405" t="s">
        <v>894</v>
      </c>
      <c r="J28" s="406" t="s">
        <v>356</v>
      </c>
      <c r="K28" s="407" t="s">
        <v>357</v>
      </c>
      <c r="L28" s="408" t="s">
        <v>358</v>
      </c>
      <c r="M28" s="402" t="s">
        <v>359</v>
      </c>
      <c r="N28" s="402" t="s">
        <v>904</v>
      </c>
      <c r="O28" s="409" t="s">
        <v>896</v>
      </c>
      <c r="P28" s="402" t="s">
        <v>927</v>
      </c>
      <c r="Q28" s="404" t="s">
        <v>401</v>
      </c>
      <c r="R28" s="402"/>
      <c r="S28" s="410" t="s">
        <v>899</v>
      </c>
      <c r="T28" s="410" t="s">
        <v>379</v>
      </c>
      <c r="U28" s="411">
        <v>67242.13</v>
      </c>
      <c r="V28" s="412">
        <v>6103.81</v>
      </c>
      <c r="W28" s="466"/>
    </row>
    <row r="29" spans="2:23" s="400" customFormat="1" x14ac:dyDescent="0.25">
      <c r="B29" s="402" t="s">
        <v>351</v>
      </c>
      <c r="C29" s="402" t="s">
        <v>365</v>
      </c>
      <c r="D29" s="402" t="s">
        <v>366</v>
      </c>
      <c r="E29" s="492" t="s">
        <v>441</v>
      </c>
      <c r="F29" s="492" t="s">
        <v>442</v>
      </c>
      <c r="G29" s="403" t="s">
        <v>443</v>
      </c>
      <c r="H29" s="404" t="s">
        <v>912</v>
      </c>
      <c r="I29" s="405" t="s">
        <v>894</v>
      </c>
      <c r="J29" s="406" t="s">
        <v>356</v>
      </c>
      <c r="K29" s="407" t="s">
        <v>357</v>
      </c>
      <c r="L29" s="408" t="s">
        <v>358</v>
      </c>
      <c r="M29" s="402" t="s">
        <v>359</v>
      </c>
      <c r="N29" s="402" t="s">
        <v>913</v>
      </c>
      <c r="O29" s="409" t="s">
        <v>896</v>
      </c>
      <c r="P29" s="402" t="s">
        <v>928</v>
      </c>
      <c r="Q29" s="404" t="s">
        <v>898</v>
      </c>
      <c r="R29" s="402"/>
      <c r="S29" s="410" t="s">
        <v>899</v>
      </c>
      <c r="T29" s="410" t="s">
        <v>379</v>
      </c>
      <c r="U29" s="411">
        <v>190548.37</v>
      </c>
      <c r="V29" s="412">
        <v>20161.88</v>
      </c>
      <c r="W29" s="466"/>
    </row>
    <row r="30" spans="2:23" s="400" customFormat="1" x14ac:dyDescent="0.25">
      <c r="B30" s="402" t="s">
        <v>351</v>
      </c>
      <c r="C30" s="402" t="s">
        <v>365</v>
      </c>
      <c r="D30" s="402" t="s">
        <v>366</v>
      </c>
      <c r="E30" s="492" t="s">
        <v>444</v>
      </c>
      <c r="F30" s="492" t="s">
        <v>445</v>
      </c>
      <c r="G30" s="403" t="s">
        <v>446</v>
      </c>
      <c r="H30" s="404" t="s">
        <v>912</v>
      </c>
      <c r="I30" s="405" t="s">
        <v>894</v>
      </c>
      <c r="J30" s="406" t="s">
        <v>356</v>
      </c>
      <c r="K30" s="407" t="s">
        <v>357</v>
      </c>
      <c r="L30" s="408" t="s">
        <v>358</v>
      </c>
      <c r="M30" s="402" t="s">
        <v>359</v>
      </c>
      <c r="N30" s="402" t="s">
        <v>913</v>
      </c>
      <c r="O30" s="409" t="s">
        <v>896</v>
      </c>
      <c r="P30" s="402" t="s">
        <v>929</v>
      </c>
      <c r="Q30" s="404" t="s">
        <v>898</v>
      </c>
      <c r="R30" s="402"/>
      <c r="S30" s="410" t="s">
        <v>899</v>
      </c>
      <c r="T30" s="410" t="s">
        <v>379</v>
      </c>
      <c r="U30" s="411">
        <v>187972.89</v>
      </c>
      <c r="V30" s="412">
        <v>20161.88</v>
      </c>
      <c r="W30" s="466"/>
    </row>
    <row r="31" spans="2:23" s="400" customFormat="1" x14ac:dyDescent="0.25">
      <c r="B31" s="402" t="s">
        <v>351</v>
      </c>
      <c r="C31" s="402" t="s">
        <v>395</v>
      </c>
      <c r="D31" s="402" t="s">
        <v>366</v>
      </c>
      <c r="E31" s="492" t="s">
        <v>447</v>
      </c>
      <c r="F31" s="492" t="s">
        <v>448</v>
      </c>
      <c r="G31" s="403" t="s">
        <v>449</v>
      </c>
      <c r="H31" s="404" t="s">
        <v>912</v>
      </c>
      <c r="I31" s="405" t="s">
        <v>894</v>
      </c>
      <c r="J31" s="406" t="s">
        <v>356</v>
      </c>
      <c r="K31" s="407" t="s">
        <v>357</v>
      </c>
      <c r="L31" s="408" t="s">
        <v>358</v>
      </c>
      <c r="M31" s="402" t="s">
        <v>359</v>
      </c>
      <c r="N31" s="402" t="s">
        <v>913</v>
      </c>
      <c r="O31" s="409" t="s">
        <v>896</v>
      </c>
      <c r="P31" s="402" t="s">
        <v>930</v>
      </c>
      <c r="Q31" s="404" t="s">
        <v>898</v>
      </c>
      <c r="R31" s="402"/>
      <c r="S31" s="410" t="s">
        <v>899</v>
      </c>
      <c r="T31" s="410" t="s">
        <v>379</v>
      </c>
      <c r="U31" s="411">
        <v>174217.04</v>
      </c>
      <c r="V31" s="412">
        <v>20161.88</v>
      </c>
      <c r="W31" s="466"/>
    </row>
    <row r="32" spans="2:23" s="400" customFormat="1" x14ac:dyDescent="0.25">
      <c r="B32" s="402" t="s">
        <v>351</v>
      </c>
      <c r="C32" s="402" t="s">
        <v>395</v>
      </c>
      <c r="D32" s="402" t="s">
        <v>366</v>
      </c>
      <c r="E32" s="492" t="s">
        <v>450</v>
      </c>
      <c r="F32" s="492" t="s">
        <v>451</v>
      </c>
      <c r="G32" s="403" t="s">
        <v>452</v>
      </c>
      <c r="H32" s="404" t="s">
        <v>909</v>
      </c>
      <c r="I32" s="405" t="s">
        <v>894</v>
      </c>
      <c r="J32" s="406" t="s">
        <v>356</v>
      </c>
      <c r="K32" s="407" t="s">
        <v>357</v>
      </c>
      <c r="L32" s="408" t="s">
        <v>358</v>
      </c>
      <c r="M32" s="402" t="s">
        <v>359</v>
      </c>
      <c r="N32" s="402" t="s">
        <v>910</v>
      </c>
      <c r="O32" s="409" t="s">
        <v>896</v>
      </c>
      <c r="P32" s="402" t="s">
        <v>931</v>
      </c>
      <c r="Q32" s="404" t="s">
        <v>898</v>
      </c>
      <c r="R32" s="402"/>
      <c r="S32" s="410" t="s">
        <v>899</v>
      </c>
      <c r="T32" s="410" t="s">
        <v>379</v>
      </c>
      <c r="U32" s="411">
        <v>103059.8</v>
      </c>
      <c r="V32" s="412">
        <v>13076.12</v>
      </c>
      <c r="W32" s="466"/>
    </row>
    <row r="33" spans="2:23" s="400" customFormat="1" x14ac:dyDescent="0.25">
      <c r="B33" s="402" t="s">
        <v>351</v>
      </c>
      <c r="C33" s="402" t="s">
        <v>395</v>
      </c>
      <c r="D33" s="402" t="s">
        <v>366</v>
      </c>
      <c r="E33" s="492" t="s">
        <v>453</v>
      </c>
      <c r="F33" s="492" t="s">
        <v>454</v>
      </c>
      <c r="G33" s="403" t="s">
        <v>455</v>
      </c>
      <c r="H33" s="404" t="s">
        <v>900</v>
      </c>
      <c r="I33" s="405" t="s">
        <v>894</v>
      </c>
      <c r="J33" s="406" t="s">
        <v>356</v>
      </c>
      <c r="K33" s="407" t="s">
        <v>357</v>
      </c>
      <c r="L33" s="408" t="s">
        <v>358</v>
      </c>
      <c r="M33" s="402" t="s">
        <v>359</v>
      </c>
      <c r="N33" s="402" t="s">
        <v>901</v>
      </c>
      <c r="O33" s="409" t="s">
        <v>896</v>
      </c>
      <c r="P33" s="402" t="s">
        <v>932</v>
      </c>
      <c r="Q33" s="404" t="s">
        <v>401</v>
      </c>
      <c r="R33" s="402"/>
      <c r="S33" s="410" t="s">
        <v>899</v>
      </c>
      <c r="T33" s="410" t="s">
        <v>379</v>
      </c>
      <c r="U33" s="411">
        <v>61071.98</v>
      </c>
      <c r="V33" s="412">
        <v>6612.57</v>
      </c>
      <c r="W33" s="466"/>
    </row>
    <row r="34" spans="2:23" s="400" customFormat="1" x14ac:dyDescent="0.25">
      <c r="B34" s="402" t="s">
        <v>351</v>
      </c>
      <c r="C34" s="402" t="s">
        <v>395</v>
      </c>
      <c r="D34" s="402" t="s">
        <v>366</v>
      </c>
      <c r="E34" s="492" t="s">
        <v>456</v>
      </c>
      <c r="F34" s="492" t="s">
        <v>457</v>
      </c>
      <c r="G34" s="403" t="s">
        <v>458</v>
      </c>
      <c r="H34" s="404" t="s">
        <v>912</v>
      </c>
      <c r="I34" s="405" t="s">
        <v>894</v>
      </c>
      <c r="J34" s="406" t="s">
        <v>356</v>
      </c>
      <c r="K34" s="407" t="s">
        <v>357</v>
      </c>
      <c r="L34" s="408" t="s">
        <v>358</v>
      </c>
      <c r="M34" s="402" t="s">
        <v>359</v>
      </c>
      <c r="N34" s="402" t="s">
        <v>933</v>
      </c>
      <c r="O34" s="409" t="s">
        <v>896</v>
      </c>
      <c r="P34" s="402" t="s">
        <v>934</v>
      </c>
      <c r="Q34" s="404" t="s">
        <v>898</v>
      </c>
      <c r="R34" s="402"/>
      <c r="S34" s="410" t="s">
        <v>899</v>
      </c>
      <c r="T34" s="410" t="s">
        <v>379</v>
      </c>
      <c r="U34" s="411">
        <v>71962.490000000005</v>
      </c>
      <c r="V34" s="412">
        <v>35889.29</v>
      </c>
      <c r="W34" s="466"/>
    </row>
    <row r="35" spans="2:23" s="400" customFormat="1" x14ac:dyDescent="0.25">
      <c r="B35" s="402" t="s">
        <v>351</v>
      </c>
      <c r="C35" s="402" t="s">
        <v>395</v>
      </c>
      <c r="D35" s="402" t="s">
        <v>366</v>
      </c>
      <c r="E35" s="492" t="s">
        <v>459</v>
      </c>
      <c r="F35" s="492" t="s">
        <v>460</v>
      </c>
      <c r="G35" s="403" t="s">
        <v>461</v>
      </c>
      <c r="H35" s="404" t="s">
        <v>922</v>
      </c>
      <c r="I35" s="405" t="s">
        <v>894</v>
      </c>
      <c r="J35" s="406" t="s">
        <v>356</v>
      </c>
      <c r="K35" s="407" t="s">
        <v>357</v>
      </c>
      <c r="L35" s="408" t="s">
        <v>358</v>
      </c>
      <c r="M35" s="402" t="s">
        <v>359</v>
      </c>
      <c r="N35" s="402" t="s">
        <v>923</v>
      </c>
      <c r="O35" s="409" t="s">
        <v>896</v>
      </c>
      <c r="P35" s="402" t="s">
        <v>935</v>
      </c>
      <c r="Q35" s="404" t="s">
        <v>401</v>
      </c>
      <c r="R35" s="402"/>
      <c r="S35" s="410" t="s">
        <v>899</v>
      </c>
      <c r="T35" s="410" t="s">
        <v>379</v>
      </c>
      <c r="U35" s="411">
        <v>71896.22</v>
      </c>
      <c r="V35" s="412">
        <v>6870.88</v>
      </c>
      <c r="W35" s="466"/>
    </row>
    <row r="36" spans="2:23" s="400" customFormat="1" x14ac:dyDescent="0.25">
      <c r="B36" s="402" t="s">
        <v>351</v>
      </c>
      <c r="C36" s="402" t="s">
        <v>395</v>
      </c>
      <c r="D36" s="402" t="s">
        <v>366</v>
      </c>
      <c r="E36" s="492" t="s">
        <v>462</v>
      </c>
      <c r="F36" s="492" t="s">
        <v>463</v>
      </c>
      <c r="G36" s="403" t="s">
        <v>464</v>
      </c>
      <c r="H36" s="404" t="s">
        <v>906</v>
      </c>
      <c r="I36" s="405" t="s">
        <v>894</v>
      </c>
      <c r="J36" s="406" t="s">
        <v>356</v>
      </c>
      <c r="K36" s="407" t="s">
        <v>357</v>
      </c>
      <c r="L36" s="408" t="s">
        <v>358</v>
      </c>
      <c r="M36" s="402" t="s">
        <v>359</v>
      </c>
      <c r="N36" s="402" t="s">
        <v>936</v>
      </c>
      <c r="O36" s="409" t="s">
        <v>896</v>
      </c>
      <c r="P36" s="402" t="s">
        <v>937</v>
      </c>
      <c r="Q36" s="404" t="s">
        <v>401</v>
      </c>
      <c r="R36" s="402"/>
      <c r="S36" s="410" t="s">
        <v>899</v>
      </c>
      <c r="T36" s="410" t="s">
        <v>379</v>
      </c>
      <c r="U36" s="411">
        <v>78156.600000000006</v>
      </c>
      <c r="V36" s="412">
        <v>7393.57</v>
      </c>
      <c r="W36" s="466"/>
    </row>
    <row r="37" spans="2:23" s="400" customFormat="1" x14ac:dyDescent="0.25">
      <c r="B37" s="402" t="s">
        <v>351</v>
      </c>
      <c r="C37" s="402" t="s">
        <v>395</v>
      </c>
      <c r="D37" s="402" t="s">
        <v>366</v>
      </c>
      <c r="E37" s="492" t="s">
        <v>465</v>
      </c>
      <c r="F37" s="492" t="s">
        <v>466</v>
      </c>
      <c r="G37" s="403" t="s">
        <v>467</v>
      </c>
      <c r="H37" s="404" t="s">
        <v>912</v>
      </c>
      <c r="I37" s="405" t="s">
        <v>894</v>
      </c>
      <c r="J37" s="406" t="s">
        <v>356</v>
      </c>
      <c r="K37" s="407" t="s">
        <v>357</v>
      </c>
      <c r="L37" s="408" t="s">
        <v>358</v>
      </c>
      <c r="M37" s="402" t="s">
        <v>359</v>
      </c>
      <c r="N37" s="402" t="s">
        <v>913</v>
      </c>
      <c r="O37" s="409" t="s">
        <v>896</v>
      </c>
      <c r="P37" s="402" t="s">
        <v>938</v>
      </c>
      <c r="Q37" s="404" t="s">
        <v>898</v>
      </c>
      <c r="R37" s="402"/>
      <c r="S37" s="410" t="s">
        <v>899</v>
      </c>
      <c r="T37" s="410" t="s">
        <v>379</v>
      </c>
      <c r="U37" s="411">
        <v>171511.22</v>
      </c>
      <c r="V37" s="412">
        <v>20161.88</v>
      </c>
      <c r="W37" s="466"/>
    </row>
    <row r="38" spans="2:23" s="400" customFormat="1" x14ac:dyDescent="0.25">
      <c r="B38" s="402" t="s">
        <v>351</v>
      </c>
      <c r="C38" s="402" t="s">
        <v>395</v>
      </c>
      <c r="D38" s="402" t="s">
        <v>366</v>
      </c>
      <c r="E38" s="492" t="s">
        <v>468</v>
      </c>
      <c r="F38" s="492" t="s">
        <v>469</v>
      </c>
      <c r="G38" s="403" t="s">
        <v>470</v>
      </c>
      <c r="H38" s="404" t="s">
        <v>909</v>
      </c>
      <c r="I38" s="405" t="s">
        <v>894</v>
      </c>
      <c r="J38" s="406" t="s">
        <v>356</v>
      </c>
      <c r="K38" s="407" t="s">
        <v>357</v>
      </c>
      <c r="L38" s="408" t="s">
        <v>358</v>
      </c>
      <c r="M38" s="402" t="s">
        <v>359</v>
      </c>
      <c r="N38" s="402" t="s">
        <v>910</v>
      </c>
      <c r="O38" s="409" t="s">
        <v>896</v>
      </c>
      <c r="P38" s="402" t="s">
        <v>939</v>
      </c>
      <c r="Q38" s="404" t="s">
        <v>898</v>
      </c>
      <c r="R38" s="402"/>
      <c r="S38" s="410" t="s">
        <v>899</v>
      </c>
      <c r="T38" s="410" t="s">
        <v>379</v>
      </c>
      <c r="U38" s="411">
        <v>110025.72</v>
      </c>
      <c r="V38" s="412">
        <v>13076.12</v>
      </c>
      <c r="W38" s="466"/>
    </row>
    <row r="39" spans="2:23" s="400" customFormat="1" x14ac:dyDescent="0.25">
      <c r="B39" s="402" t="s">
        <v>351</v>
      </c>
      <c r="C39" s="402" t="s">
        <v>395</v>
      </c>
      <c r="D39" s="402" t="s">
        <v>366</v>
      </c>
      <c r="E39" s="492" t="s">
        <v>471</v>
      </c>
      <c r="F39" s="492" t="s">
        <v>472</v>
      </c>
      <c r="G39" s="403" t="s">
        <v>473</v>
      </c>
      <c r="H39" s="404" t="s">
        <v>893</v>
      </c>
      <c r="I39" s="405" t="s">
        <v>894</v>
      </c>
      <c r="J39" s="406" t="s">
        <v>356</v>
      </c>
      <c r="K39" s="407" t="s">
        <v>357</v>
      </c>
      <c r="L39" s="408" t="s">
        <v>358</v>
      </c>
      <c r="M39" s="402" t="s">
        <v>359</v>
      </c>
      <c r="N39" s="402" t="s">
        <v>940</v>
      </c>
      <c r="O39" s="409" t="s">
        <v>896</v>
      </c>
      <c r="P39" s="402" t="s">
        <v>941</v>
      </c>
      <c r="Q39" s="404" t="s">
        <v>898</v>
      </c>
      <c r="R39" s="402"/>
      <c r="S39" s="410" t="s">
        <v>899</v>
      </c>
      <c r="T39" s="410" t="s">
        <v>379</v>
      </c>
      <c r="U39" s="411">
        <v>81150.17</v>
      </c>
      <c r="V39" s="412">
        <v>6870.88</v>
      </c>
      <c r="W39" s="466"/>
    </row>
    <row r="40" spans="2:23" s="400" customFormat="1" x14ac:dyDescent="0.25">
      <c r="B40" s="402" t="s">
        <v>351</v>
      </c>
      <c r="C40" s="402" t="s">
        <v>395</v>
      </c>
      <c r="D40" s="402" t="s">
        <v>366</v>
      </c>
      <c r="E40" s="492" t="s">
        <v>474</v>
      </c>
      <c r="F40" s="492" t="s">
        <v>475</v>
      </c>
      <c r="G40" s="403" t="s">
        <v>476</v>
      </c>
      <c r="H40" s="404" t="s">
        <v>909</v>
      </c>
      <c r="I40" s="405" t="s">
        <v>894</v>
      </c>
      <c r="J40" s="406" t="s">
        <v>356</v>
      </c>
      <c r="K40" s="407" t="s">
        <v>357</v>
      </c>
      <c r="L40" s="408" t="s">
        <v>358</v>
      </c>
      <c r="M40" s="402" t="s">
        <v>359</v>
      </c>
      <c r="N40" s="402" t="s">
        <v>910</v>
      </c>
      <c r="O40" s="409" t="s">
        <v>896</v>
      </c>
      <c r="P40" s="402" t="s">
        <v>942</v>
      </c>
      <c r="Q40" s="404" t="s">
        <v>898</v>
      </c>
      <c r="R40" s="402"/>
      <c r="S40" s="410" t="s">
        <v>899</v>
      </c>
      <c r="T40" s="410" t="s">
        <v>379</v>
      </c>
      <c r="U40" s="411">
        <v>118035.9</v>
      </c>
      <c r="V40" s="412">
        <v>13076.12</v>
      </c>
      <c r="W40" s="466"/>
    </row>
    <row r="41" spans="2:23" s="400" customFormat="1" x14ac:dyDescent="0.25">
      <c r="B41" s="402" t="s">
        <v>351</v>
      </c>
      <c r="C41" s="402" t="s">
        <v>395</v>
      </c>
      <c r="D41" s="402" t="s">
        <v>366</v>
      </c>
      <c r="E41" s="492" t="s">
        <v>477</v>
      </c>
      <c r="F41" s="492" t="s">
        <v>478</v>
      </c>
      <c r="G41" s="403" t="s">
        <v>479</v>
      </c>
      <c r="H41" s="404" t="s">
        <v>912</v>
      </c>
      <c r="I41" s="405" t="s">
        <v>894</v>
      </c>
      <c r="J41" s="406" t="s">
        <v>356</v>
      </c>
      <c r="K41" s="407" t="s">
        <v>357</v>
      </c>
      <c r="L41" s="408" t="s">
        <v>358</v>
      </c>
      <c r="M41" s="402" t="s">
        <v>359</v>
      </c>
      <c r="N41" s="402" t="s">
        <v>913</v>
      </c>
      <c r="O41" s="409" t="s">
        <v>896</v>
      </c>
      <c r="P41" s="402" t="s">
        <v>943</v>
      </c>
      <c r="Q41" s="404" t="s">
        <v>898</v>
      </c>
      <c r="R41" s="402"/>
      <c r="S41" s="410" t="s">
        <v>899</v>
      </c>
      <c r="T41" s="410" t="s">
        <v>379</v>
      </c>
      <c r="U41" s="411">
        <v>186498.35</v>
      </c>
      <c r="V41" s="412">
        <v>20161.88</v>
      </c>
      <c r="W41" s="466"/>
    </row>
    <row r="42" spans="2:23" s="400" customFormat="1" x14ac:dyDescent="0.25">
      <c r="B42" s="402" t="s">
        <v>351</v>
      </c>
      <c r="C42" s="402" t="s">
        <v>395</v>
      </c>
      <c r="D42" s="402" t="s">
        <v>366</v>
      </c>
      <c r="E42" s="492" t="s">
        <v>480</v>
      </c>
      <c r="F42" s="492" t="s">
        <v>481</v>
      </c>
      <c r="G42" s="403" t="s">
        <v>482</v>
      </c>
      <c r="H42" s="404" t="s">
        <v>909</v>
      </c>
      <c r="I42" s="405" t="s">
        <v>894</v>
      </c>
      <c r="J42" s="406" t="s">
        <v>356</v>
      </c>
      <c r="K42" s="407" t="s">
        <v>357</v>
      </c>
      <c r="L42" s="408" t="s">
        <v>358</v>
      </c>
      <c r="M42" s="402" t="s">
        <v>359</v>
      </c>
      <c r="N42" s="402" t="s">
        <v>910</v>
      </c>
      <c r="O42" s="409" t="s">
        <v>896</v>
      </c>
      <c r="P42" s="402" t="s">
        <v>944</v>
      </c>
      <c r="Q42" s="404" t="s">
        <v>898</v>
      </c>
      <c r="R42" s="402"/>
      <c r="S42" s="410" t="s">
        <v>899</v>
      </c>
      <c r="T42" s="410" t="s">
        <v>379</v>
      </c>
      <c r="U42" s="411">
        <v>119112.94</v>
      </c>
      <c r="V42" s="412">
        <v>13076.12</v>
      </c>
      <c r="W42" s="466"/>
    </row>
    <row r="43" spans="2:23" s="400" customFormat="1" x14ac:dyDescent="0.25">
      <c r="B43" s="402" t="s">
        <v>351</v>
      </c>
      <c r="C43" s="402" t="s">
        <v>365</v>
      </c>
      <c r="D43" s="402" t="s">
        <v>366</v>
      </c>
      <c r="E43" s="492" t="s">
        <v>483</v>
      </c>
      <c r="F43" s="492" t="s">
        <v>484</v>
      </c>
      <c r="G43" s="403" t="s">
        <v>485</v>
      </c>
      <c r="H43" s="404" t="s">
        <v>912</v>
      </c>
      <c r="I43" s="405" t="s">
        <v>894</v>
      </c>
      <c r="J43" s="406" t="s">
        <v>356</v>
      </c>
      <c r="K43" s="407" t="s">
        <v>357</v>
      </c>
      <c r="L43" s="408" t="s">
        <v>358</v>
      </c>
      <c r="M43" s="402" t="s">
        <v>359</v>
      </c>
      <c r="N43" s="402" t="s">
        <v>913</v>
      </c>
      <c r="O43" s="409" t="s">
        <v>896</v>
      </c>
      <c r="P43" s="402" t="s">
        <v>945</v>
      </c>
      <c r="Q43" s="404" t="s">
        <v>898</v>
      </c>
      <c r="R43" s="402"/>
      <c r="S43" s="410" t="s">
        <v>899</v>
      </c>
      <c r="T43" s="410" t="s">
        <v>379</v>
      </c>
      <c r="U43" s="411">
        <v>161293.54999999999</v>
      </c>
      <c r="V43" s="412">
        <v>20161.88</v>
      </c>
      <c r="W43" s="466"/>
    </row>
    <row r="44" spans="2:23" s="400" customFormat="1" x14ac:dyDescent="0.25">
      <c r="B44" s="402" t="s">
        <v>351</v>
      </c>
      <c r="C44" s="402" t="s">
        <v>395</v>
      </c>
      <c r="D44" s="402" t="s">
        <v>366</v>
      </c>
      <c r="E44" s="492" t="s">
        <v>486</v>
      </c>
      <c r="F44" s="492" t="s">
        <v>487</v>
      </c>
      <c r="G44" s="403" t="s">
        <v>488</v>
      </c>
      <c r="H44" s="404" t="s">
        <v>893</v>
      </c>
      <c r="I44" s="405" t="s">
        <v>894</v>
      </c>
      <c r="J44" s="406" t="s">
        <v>356</v>
      </c>
      <c r="K44" s="407" t="s">
        <v>357</v>
      </c>
      <c r="L44" s="408" t="s">
        <v>358</v>
      </c>
      <c r="M44" s="402" t="s">
        <v>359</v>
      </c>
      <c r="N44" s="402" t="s">
        <v>895</v>
      </c>
      <c r="O44" s="409" t="s">
        <v>896</v>
      </c>
      <c r="P44" s="402" t="s">
        <v>946</v>
      </c>
      <c r="Q44" s="404" t="s">
        <v>898</v>
      </c>
      <c r="R44" s="402"/>
      <c r="S44" s="410" t="s">
        <v>899</v>
      </c>
      <c r="T44" s="410" t="s">
        <v>379</v>
      </c>
      <c r="U44" s="411">
        <v>60782.3</v>
      </c>
      <c r="V44" s="412">
        <v>6357.09</v>
      </c>
      <c r="W44" s="466"/>
    </row>
    <row r="45" spans="2:23" s="400" customFormat="1" x14ac:dyDescent="0.25">
      <c r="B45" s="402" t="s">
        <v>351</v>
      </c>
      <c r="C45" s="402" t="s">
        <v>395</v>
      </c>
      <c r="D45" s="402" t="s">
        <v>366</v>
      </c>
      <c r="E45" s="492" t="s">
        <v>489</v>
      </c>
      <c r="F45" s="492" t="s">
        <v>490</v>
      </c>
      <c r="G45" s="403" t="s">
        <v>491</v>
      </c>
      <c r="H45" s="404" t="s">
        <v>903</v>
      </c>
      <c r="I45" s="405" t="s">
        <v>894</v>
      </c>
      <c r="J45" s="406" t="s">
        <v>356</v>
      </c>
      <c r="K45" s="407" t="s">
        <v>357</v>
      </c>
      <c r="L45" s="408" t="s">
        <v>358</v>
      </c>
      <c r="M45" s="402" t="s">
        <v>359</v>
      </c>
      <c r="N45" s="402" t="s">
        <v>904</v>
      </c>
      <c r="O45" s="409" t="s">
        <v>896</v>
      </c>
      <c r="P45" s="402" t="s">
        <v>947</v>
      </c>
      <c r="Q45" s="404" t="s">
        <v>401</v>
      </c>
      <c r="R45" s="402"/>
      <c r="S45" s="410" t="s">
        <v>899</v>
      </c>
      <c r="T45" s="410" t="s">
        <v>379</v>
      </c>
      <c r="U45" s="411">
        <v>55312.19</v>
      </c>
      <c r="V45" s="412">
        <v>6103.81</v>
      </c>
      <c r="W45" s="466"/>
    </row>
    <row r="46" spans="2:23" s="400" customFormat="1" x14ac:dyDescent="0.25">
      <c r="B46" s="402" t="s">
        <v>351</v>
      </c>
      <c r="C46" s="402" t="s">
        <v>365</v>
      </c>
      <c r="D46" s="402" t="s">
        <v>366</v>
      </c>
      <c r="E46" s="492" t="s">
        <v>352</v>
      </c>
      <c r="F46" s="492" t="s">
        <v>353</v>
      </c>
      <c r="G46" s="403" t="s">
        <v>354</v>
      </c>
      <c r="H46" s="404" t="s">
        <v>906</v>
      </c>
      <c r="I46" s="405" t="s">
        <v>894</v>
      </c>
      <c r="J46" s="406" t="s">
        <v>356</v>
      </c>
      <c r="K46" s="407" t="s">
        <v>357</v>
      </c>
      <c r="L46" s="408" t="s">
        <v>358</v>
      </c>
      <c r="M46" s="402" t="s">
        <v>359</v>
      </c>
      <c r="N46" s="402" t="s">
        <v>360</v>
      </c>
      <c r="O46" s="409" t="s">
        <v>896</v>
      </c>
      <c r="P46" s="402" t="s">
        <v>362</v>
      </c>
      <c r="Q46" s="404" t="s">
        <v>401</v>
      </c>
      <c r="R46" s="402"/>
      <c r="S46" s="410" t="s">
        <v>899</v>
      </c>
      <c r="T46" s="410" t="s">
        <v>379</v>
      </c>
      <c r="U46" s="411">
        <v>61096.93</v>
      </c>
      <c r="V46" s="412">
        <v>6612.57</v>
      </c>
      <c r="W46" s="466"/>
    </row>
    <row r="47" spans="2:23" s="400" customFormat="1" x14ac:dyDescent="0.25">
      <c r="B47" s="402" t="s">
        <v>351</v>
      </c>
      <c r="C47" s="402" t="s">
        <v>365</v>
      </c>
      <c r="D47" s="402" t="s">
        <v>926</v>
      </c>
      <c r="E47" s="492" t="s">
        <v>492</v>
      </c>
      <c r="F47" s="492" t="s">
        <v>493</v>
      </c>
      <c r="G47" s="403" t="s">
        <v>494</v>
      </c>
      <c r="H47" s="404" t="s">
        <v>948</v>
      </c>
      <c r="I47" s="405" t="s">
        <v>949</v>
      </c>
      <c r="J47" s="406" t="s">
        <v>356</v>
      </c>
      <c r="K47" s="407" t="s">
        <v>357</v>
      </c>
      <c r="L47" s="408" t="s">
        <v>358</v>
      </c>
      <c r="M47" s="402" t="s">
        <v>359</v>
      </c>
      <c r="N47" s="402" t="s">
        <v>376</v>
      </c>
      <c r="O47" s="409" t="s">
        <v>949</v>
      </c>
      <c r="P47" s="402" t="s">
        <v>950</v>
      </c>
      <c r="Q47" s="404" t="s">
        <v>951</v>
      </c>
      <c r="R47" s="402"/>
      <c r="S47" s="410" t="s">
        <v>899</v>
      </c>
      <c r="T47" s="410" t="s">
        <v>379</v>
      </c>
      <c r="U47" s="411">
        <v>62970.35</v>
      </c>
      <c r="V47" s="412">
        <v>41905.129999999997</v>
      </c>
      <c r="W47" s="466"/>
    </row>
    <row r="48" spans="2:23" s="400" customFormat="1" x14ac:dyDescent="0.25">
      <c r="B48" s="402" t="s">
        <v>351</v>
      </c>
      <c r="C48" s="402" t="s">
        <v>365</v>
      </c>
      <c r="D48" s="402" t="s">
        <v>926</v>
      </c>
      <c r="E48" s="492" t="s">
        <v>495</v>
      </c>
      <c r="F48" s="492" t="s">
        <v>496</v>
      </c>
      <c r="G48" s="403" t="s">
        <v>497</v>
      </c>
      <c r="H48" s="404" t="s">
        <v>948</v>
      </c>
      <c r="I48" s="405" t="s">
        <v>949</v>
      </c>
      <c r="J48" s="406" t="s">
        <v>356</v>
      </c>
      <c r="K48" s="407" t="s">
        <v>357</v>
      </c>
      <c r="L48" s="408" t="s">
        <v>358</v>
      </c>
      <c r="M48" s="402" t="s">
        <v>359</v>
      </c>
      <c r="N48" s="402" t="s">
        <v>391</v>
      </c>
      <c r="O48" s="409" t="s">
        <v>949</v>
      </c>
      <c r="P48" s="402" t="s">
        <v>952</v>
      </c>
      <c r="Q48" s="404" t="s">
        <v>951</v>
      </c>
      <c r="R48" s="402"/>
      <c r="S48" s="410" t="s">
        <v>899</v>
      </c>
      <c r="T48" s="410" t="s">
        <v>379</v>
      </c>
      <c r="U48" s="411">
        <v>68719.199999999997</v>
      </c>
      <c r="V48" s="412">
        <v>45926.99</v>
      </c>
      <c r="W48" s="466"/>
    </row>
    <row r="49" spans="2:23" s="400" customFormat="1" x14ac:dyDescent="0.25">
      <c r="B49" s="402" t="s">
        <v>351</v>
      </c>
      <c r="C49" s="402" t="s">
        <v>365</v>
      </c>
      <c r="D49" s="402" t="s">
        <v>926</v>
      </c>
      <c r="E49" s="492" t="s">
        <v>498</v>
      </c>
      <c r="F49" s="492" t="s">
        <v>499</v>
      </c>
      <c r="G49" s="403" t="s">
        <v>500</v>
      </c>
      <c r="H49" s="404" t="s">
        <v>948</v>
      </c>
      <c r="I49" s="405" t="s">
        <v>949</v>
      </c>
      <c r="J49" s="406" t="s">
        <v>356</v>
      </c>
      <c r="K49" s="407" t="s">
        <v>357</v>
      </c>
      <c r="L49" s="408" t="s">
        <v>358</v>
      </c>
      <c r="M49" s="402" t="s">
        <v>359</v>
      </c>
      <c r="N49" s="402" t="s">
        <v>376</v>
      </c>
      <c r="O49" s="409" t="s">
        <v>949</v>
      </c>
      <c r="P49" s="402" t="s">
        <v>953</v>
      </c>
      <c r="Q49" s="404" t="s">
        <v>951</v>
      </c>
      <c r="R49" s="402"/>
      <c r="S49" s="410" t="s">
        <v>899</v>
      </c>
      <c r="T49" s="410" t="s">
        <v>379</v>
      </c>
      <c r="U49" s="411">
        <v>78258.58</v>
      </c>
      <c r="V49" s="412">
        <v>51298.78</v>
      </c>
      <c r="W49" s="466"/>
    </row>
    <row r="50" spans="2:23" s="400" customFormat="1" x14ac:dyDescent="0.25">
      <c r="B50" s="402" t="s">
        <v>351</v>
      </c>
      <c r="C50" s="402" t="s">
        <v>365</v>
      </c>
      <c r="D50" s="402" t="s">
        <v>366</v>
      </c>
      <c r="E50" s="492" t="s">
        <v>501</v>
      </c>
      <c r="F50" s="492" t="s">
        <v>502</v>
      </c>
      <c r="G50" s="403" t="s">
        <v>503</v>
      </c>
      <c r="H50" s="404" t="s">
        <v>948</v>
      </c>
      <c r="I50" s="405" t="s">
        <v>949</v>
      </c>
      <c r="J50" s="406" t="s">
        <v>356</v>
      </c>
      <c r="K50" s="407" t="s">
        <v>357</v>
      </c>
      <c r="L50" s="408" t="s">
        <v>358</v>
      </c>
      <c r="M50" s="402" t="s">
        <v>359</v>
      </c>
      <c r="N50" s="402" t="s">
        <v>391</v>
      </c>
      <c r="O50" s="409" t="s">
        <v>949</v>
      </c>
      <c r="P50" s="402" t="s">
        <v>954</v>
      </c>
      <c r="Q50" s="404" t="s">
        <v>951</v>
      </c>
      <c r="R50" s="402"/>
      <c r="S50" s="410" t="s">
        <v>899</v>
      </c>
      <c r="T50" s="410" t="s">
        <v>379</v>
      </c>
      <c r="U50" s="411">
        <v>64886.720000000001</v>
      </c>
      <c r="V50" s="412">
        <v>41165.93</v>
      </c>
      <c r="W50" s="466"/>
    </row>
    <row r="51" spans="2:23" s="400" customFormat="1" x14ac:dyDescent="0.25">
      <c r="B51" s="402" t="s">
        <v>351</v>
      </c>
      <c r="C51" s="402" t="s">
        <v>365</v>
      </c>
      <c r="D51" s="402" t="s">
        <v>366</v>
      </c>
      <c r="E51" s="492" t="s">
        <v>504</v>
      </c>
      <c r="F51" s="492" t="s">
        <v>505</v>
      </c>
      <c r="G51" s="403" t="s">
        <v>506</v>
      </c>
      <c r="H51" s="404" t="s">
        <v>948</v>
      </c>
      <c r="I51" s="405" t="s">
        <v>949</v>
      </c>
      <c r="J51" s="406" t="s">
        <v>356</v>
      </c>
      <c r="K51" s="407" t="s">
        <v>357</v>
      </c>
      <c r="L51" s="408" t="s">
        <v>358</v>
      </c>
      <c r="M51" s="402" t="s">
        <v>359</v>
      </c>
      <c r="N51" s="402" t="s">
        <v>376</v>
      </c>
      <c r="O51" s="409" t="s">
        <v>949</v>
      </c>
      <c r="P51" s="402" t="s">
        <v>955</v>
      </c>
      <c r="Q51" s="404" t="s">
        <v>951</v>
      </c>
      <c r="R51" s="402"/>
      <c r="S51" s="410" t="s">
        <v>899</v>
      </c>
      <c r="T51" s="410" t="s">
        <v>379</v>
      </c>
      <c r="U51" s="411">
        <v>84006.51</v>
      </c>
      <c r="V51" s="412">
        <v>59091.19</v>
      </c>
      <c r="W51" s="466"/>
    </row>
    <row r="52" spans="2:23" s="400" customFormat="1" x14ac:dyDescent="0.25">
      <c r="B52" s="402" t="s">
        <v>351</v>
      </c>
      <c r="C52" s="402" t="s">
        <v>365</v>
      </c>
      <c r="D52" s="402" t="s">
        <v>366</v>
      </c>
      <c r="E52" s="492" t="s">
        <v>507</v>
      </c>
      <c r="F52" s="492" t="s">
        <v>508</v>
      </c>
      <c r="G52" s="403" t="s">
        <v>509</v>
      </c>
      <c r="H52" s="404" t="s">
        <v>948</v>
      </c>
      <c r="I52" s="405" t="s">
        <v>949</v>
      </c>
      <c r="J52" s="406" t="s">
        <v>356</v>
      </c>
      <c r="K52" s="407" t="s">
        <v>357</v>
      </c>
      <c r="L52" s="408" t="s">
        <v>358</v>
      </c>
      <c r="M52" s="402" t="s">
        <v>359</v>
      </c>
      <c r="N52" s="402" t="s">
        <v>376</v>
      </c>
      <c r="O52" s="409" t="s">
        <v>949</v>
      </c>
      <c r="P52" s="402" t="s">
        <v>956</v>
      </c>
      <c r="Q52" s="404" t="s">
        <v>951</v>
      </c>
      <c r="R52" s="402"/>
      <c r="S52" s="410" t="s">
        <v>899</v>
      </c>
      <c r="T52" s="410" t="s">
        <v>379</v>
      </c>
      <c r="U52" s="411">
        <v>44410.69</v>
      </c>
      <c r="V52" s="412">
        <v>30212.68</v>
      </c>
      <c r="W52" s="466"/>
    </row>
    <row r="53" spans="2:23" s="400" customFormat="1" x14ac:dyDescent="0.25">
      <c r="B53" s="402" t="s">
        <v>351</v>
      </c>
      <c r="C53" s="402" t="s">
        <v>365</v>
      </c>
      <c r="D53" s="402" t="s">
        <v>366</v>
      </c>
      <c r="E53" s="492" t="s">
        <v>510</v>
      </c>
      <c r="F53" s="492" t="s">
        <v>511</v>
      </c>
      <c r="G53" s="403" t="s">
        <v>512</v>
      </c>
      <c r="H53" s="404" t="s">
        <v>948</v>
      </c>
      <c r="I53" s="405" t="s">
        <v>949</v>
      </c>
      <c r="J53" s="406" t="s">
        <v>356</v>
      </c>
      <c r="K53" s="407" t="s">
        <v>357</v>
      </c>
      <c r="L53" s="408" t="s">
        <v>358</v>
      </c>
      <c r="M53" s="402" t="s">
        <v>359</v>
      </c>
      <c r="N53" s="402" t="s">
        <v>957</v>
      </c>
      <c r="O53" s="409" t="s">
        <v>949</v>
      </c>
      <c r="P53" s="402" t="s">
        <v>958</v>
      </c>
      <c r="Q53" s="404" t="s">
        <v>951</v>
      </c>
      <c r="R53" s="402"/>
      <c r="S53" s="410" t="s">
        <v>899</v>
      </c>
      <c r="T53" s="410" t="s">
        <v>379</v>
      </c>
      <c r="U53" s="411">
        <v>39255.949999999997</v>
      </c>
      <c r="V53" s="412">
        <v>29824.53</v>
      </c>
      <c r="W53" s="466"/>
    </row>
    <row r="54" spans="2:23" s="400" customFormat="1" x14ac:dyDescent="0.25">
      <c r="B54" s="402" t="s">
        <v>351</v>
      </c>
      <c r="C54" s="402" t="s">
        <v>365</v>
      </c>
      <c r="D54" s="402" t="s">
        <v>926</v>
      </c>
      <c r="E54" s="492" t="s">
        <v>513</v>
      </c>
      <c r="F54" s="492" t="s">
        <v>514</v>
      </c>
      <c r="G54" s="403" t="s">
        <v>515</v>
      </c>
      <c r="H54" s="404" t="s">
        <v>948</v>
      </c>
      <c r="I54" s="405" t="s">
        <v>949</v>
      </c>
      <c r="J54" s="406" t="s">
        <v>356</v>
      </c>
      <c r="K54" s="407" t="s">
        <v>357</v>
      </c>
      <c r="L54" s="408" t="s">
        <v>358</v>
      </c>
      <c r="M54" s="402" t="s">
        <v>359</v>
      </c>
      <c r="N54" s="402" t="s">
        <v>376</v>
      </c>
      <c r="O54" s="409" t="s">
        <v>949</v>
      </c>
      <c r="P54" s="402" t="s">
        <v>959</v>
      </c>
      <c r="Q54" s="404" t="s">
        <v>951</v>
      </c>
      <c r="R54" s="402"/>
      <c r="S54" s="410" t="s">
        <v>899</v>
      </c>
      <c r="T54" s="410" t="s">
        <v>379</v>
      </c>
      <c r="U54" s="411">
        <v>83378.92</v>
      </c>
      <c r="V54" s="412">
        <v>66085.53</v>
      </c>
      <c r="W54" s="466"/>
    </row>
    <row r="55" spans="2:23" s="400" customFormat="1" x14ac:dyDescent="0.25">
      <c r="B55" s="402" t="s">
        <v>351</v>
      </c>
      <c r="C55" s="402" t="s">
        <v>365</v>
      </c>
      <c r="D55" s="402" t="s">
        <v>366</v>
      </c>
      <c r="E55" s="492" t="s">
        <v>516</v>
      </c>
      <c r="F55" s="492" t="s">
        <v>517</v>
      </c>
      <c r="G55" s="403" t="s">
        <v>518</v>
      </c>
      <c r="H55" s="404" t="s">
        <v>948</v>
      </c>
      <c r="I55" s="405" t="s">
        <v>949</v>
      </c>
      <c r="J55" s="406" t="s">
        <v>356</v>
      </c>
      <c r="K55" s="407" t="s">
        <v>357</v>
      </c>
      <c r="L55" s="408" t="s">
        <v>358</v>
      </c>
      <c r="M55" s="402" t="s">
        <v>359</v>
      </c>
      <c r="N55" s="402" t="s">
        <v>376</v>
      </c>
      <c r="O55" s="409" t="s">
        <v>949</v>
      </c>
      <c r="P55" s="402" t="s">
        <v>960</v>
      </c>
      <c r="Q55" s="404" t="s">
        <v>951</v>
      </c>
      <c r="R55" s="402"/>
      <c r="S55" s="410" t="s">
        <v>899</v>
      </c>
      <c r="T55" s="410" t="s">
        <v>379</v>
      </c>
      <c r="U55" s="411">
        <v>68422.100000000006</v>
      </c>
      <c r="V55" s="412">
        <v>47495.68</v>
      </c>
      <c r="W55" s="466"/>
    </row>
    <row r="56" spans="2:23" s="400" customFormat="1" x14ac:dyDescent="0.25">
      <c r="B56" s="402" t="s">
        <v>351</v>
      </c>
      <c r="C56" s="402" t="s">
        <v>365</v>
      </c>
      <c r="D56" s="402" t="s">
        <v>366</v>
      </c>
      <c r="E56" s="492" t="s">
        <v>519</v>
      </c>
      <c r="F56" s="492" t="s">
        <v>520</v>
      </c>
      <c r="G56" s="403" t="s">
        <v>521</v>
      </c>
      <c r="H56" s="404" t="s">
        <v>948</v>
      </c>
      <c r="I56" s="405" t="s">
        <v>949</v>
      </c>
      <c r="J56" s="406" t="s">
        <v>356</v>
      </c>
      <c r="K56" s="407" t="s">
        <v>357</v>
      </c>
      <c r="L56" s="408" t="s">
        <v>358</v>
      </c>
      <c r="M56" s="402" t="s">
        <v>359</v>
      </c>
      <c r="N56" s="402" t="s">
        <v>961</v>
      </c>
      <c r="O56" s="409" t="s">
        <v>949</v>
      </c>
      <c r="P56" s="402" t="s">
        <v>962</v>
      </c>
      <c r="Q56" s="404" t="s">
        <v>951</v>
      </c>
      <c r="R56" s="402"/>
      <c r="S56" s="410" t="s">
        <v>899</v>
      </c>
      <c r="T56" s="410" t="s">
        <v>379</v>
      </c>
      <c r="U56" s="411">
        <v>23832.92</v>
      </c>
      <c r="V56" s="412">
        <v>13301.29</v>
      </c>
      <c r="W56" s="466"/>
    </row>
    <row r="57" spans="2:23" s="400" customFormat="1" x14ac:dyDescent="0.25">
      <c r="B57" s="402" t="s">
        <v>351</v>
      </c>
      <c r="C57" s="402" t="s">
        <v>365</v>
      </c>
      <c r="D57" s="402" t="s">
        <v>366</v>
      </c>
      <c r="E57" s="492" t="s">
        <v>522</v>
      </c>
      <c r="F57" s="492" t="s">
        <v>523</v>
      </c>
      <c r="G57" s="403" t="s">
        <v>524</v>
      </c>
      <c r="H57" s="404" t="s">
        <v>948</v>
      </c>
      <c r="I57" s="405" t="s">
        <v>949</v>
      </c>
      <c r="J57" s="406" t="s">
        <v>356</v>
      </c>
      <c r="K57" s="407" t="s">
        <v>357</v>
      </c>
      <c r="L57" s="408" t="s">
        <v>358</v>
      </c>
      <c r="M57" s="402" t="s">
        <v>359</v>
      </c>
      <c r="N57" s="402" t="s">
        <v>376</v>
      </c>
      <c r="O57" s="409" t="s">
        <v>949</v>
      </c>
      <c r="P57" s="402" t="s">
        <v>963</v>
      </c>
      <c r="Q57" s="404" t="s">
        <v>951</v>
      </c>
      <c r="R57" s="402"/>
      <c r="S57" s="410" t="s">
        <v>899</v>
      </c>
      <c r="T57" s="410" t="s">
        <v>379</v>
      </c>
      <c r="U57" s="411">
        <v>44177.61</v>
      </c>
      <c r="V57" s="412">
        <v>30803.08</v>
      </c>
      <c r="W57" s="466"/>
    </row>
    <row r="58" spans="2:23" s="400" customFormat="1" x14ac:dyDescent="0.25">
      <c r="B58" s="402" t="s">
        <v>351</v>
      </c>
      <c r="C58" s="402" t="s">
        <v>365</v>
      </c>
      <c r="D58" s="402" t="s">
        <v>366</v>
      </c>
      <c r="E58" s="492" t="s">
        <v>525</v>
      </c>
      <c r="F58" s="492" t="s">
        <v>526</v>
      </c>
      <c r="G58" s="403" t="s">
        <v>527</v>
      </c>
      <c r="H58" s="404" t="s">
        <v>948</v>
      </c>
      <c r="I58" s="405" t="s">
        <v>949</v>
      </c>
      <c r="J58" s="406" t="s">
        <v>356</v>
      </c>
      <c r="K58" s="407" t="s">
        <v>357</v>
      </c>
      <c r="L58" s="408" t="s">
        <v>358</v>
      </c>
      <c r="M58" s="402" t="s">
        <v>359</v>
      </c>
      <c r="N58" s="402" t="s">
        <v>391</v>
      </c>
      <c r="O58" s="409" t="s">
        <v>949</v>
      </c>
      <c r="P58" s="402" t="s">
        <v>964</v>
      </c>
      <c r="Q58" s="404" t="s">
        <v>951</v>
      </c>
      <c r="R58" s="402"/>
      <c r="S58" s="410" t="s">
        <v>899</v>
      </c>
      <c r="T58" s="410" t="s">
        <v>379</v>
      </c>
      <c r="U58" s="411">
        <v>64343.18</v>
      </c>
      <c r="V58" s="412">
        <v>53564.51</v>
      </c>
      <c r="W58" s="466"/>
    </row>
    <row r="59" spans="2:23" s="400" customFormat="1" x14ac:dyDescent="0.25">
      <c r="B59" s="402" t="s">
        <v>351</v>
      </c>
      <c r="C59" s="402" t="s">
        <v>365</v>
      </c>
      <c r="D59" s="402" t="s">
        <v>366</v>
      </c>
      <c r="E59" s="492" t="s">
        <v>528</v>
      </c>
      <c r="F59" s="492" t="s">
        <v>529</v>
      </c>
      <c r="G59" s="403" t="s">
        <v>530</v>
      </c>
      <c r="H59" s="404" t="s">
        <v>948</v>
      </c>
      <c r="I59" s="405" t="s">
        <v>949</v>
      </c>
      <c r="J59" s="406" t="s">
        <v>356</v>
      </c>
      <c r="K59" s="407" t="s">
        <v>357</v>
      </c>
      <c r="L59" s="408" t="s">
        <v>358</v>
      </c>
      <c r="M59" s="402" t="s">
        <v>359</v>
      </c>
      <c r="N59" s="402" t="s">
        <v>376</v>
      </c>
      <c r="O59" s="409" t="s">
        <v>949</v>
      </c>
      <c r="P59" s="402" t="s">
        <v>965</v>
      </c>
      <c r="Q59" s="404" t="s">
        <v>951</v>
      </c>
      <c r="R59" s="402"/>
      <c r="S59" s="410" t="s">
        <v>899</v>
      </c>
      <c r="T59" s="410" t="s">
        <v>379</v>
      </c>
      <c r="U59" s="411">
        <v>89569.58</v>
      </c>
      <c r="V59" s="412">
        <v>75006.87</v>
      </c>
      <c r="W59" s="466"/>
    </row>
    <row r="60" spans="2:23" s="400" customFormat="1" x14ac:dyDescent="0.25">
      <c r="B60" s="402" t="s">
        <v>351</v>
      </c>
      <c r="C60" s="402" t="s">
        <v>365</v>
      </c>
      <c r="D60" s="402" t="s">
        <v>366</v>
      </c>
      <c r="E60" s="492" t="s">
        <v>372</v>
      </c>
      <c r="F60" s="492" t="s">
        <v>373</v>
      </c>
      <c r="G60" s="403" t="s">
        <v>374</v>
      </c>
      <c r="H60" s="404" t="s">
        <v>948</v>
      </c>
      <c r="I60" s="405" t="s">
        <v>949</v>
      </c>
      <c r="J60" s="406" t="s">
        <v>356</v>
      </c>
      <c r="K60" s="407" t="s">
        <v>357</v>
      </c>
      <c r="L60" s="408" t="s">
        <v>358</v>
      </c>
      <c r="M60" s="402" t="s">
        <v>359</v>
      </c>
      <c r="N60" s="402" t="s">
        <v>376</v>
      </c>
      <c r="O60" s="409" t="s">
        <v>949</v>
      </c>
      <c r="P60" s="402" t="s">
        <v>377</v>
      </c>
      <c r="Q60" s="404" t="s">
        <v>951</v>
      </c>
      <c r="R60" s="402"/>
      <c r="S60" s="410" t="s">
        <v>899</v>
      </c>
      <c r="T60" s="410" t="s">
        <v>379</v>
      </c>
      <c r="U60" s="411">
        <v>48250.31</v>
      </c>
      <c r="V60" s="412">
        <v>88268.41</v>
      </c>
      <c r="W60" s="466"/>
    </row>
    <row r="61" spans="2:23" s="400" customFormat="1" x14ac:dyDescent="0.25">
      <c r="B61" s="402" t="s">
        <v>351</v>
      </c>
      <c r="C61" s="402" t="s">
        <v>365</v>
      </c>
      <c r="D61" s="402" t="s">
        <v>366</v>
      </c>
      <c r="E61" s="492" t="s">
        <v>531</v>
      </c>
      <c r="F61" s="492" t="s">
        <v>532</v>
      </c>
      <c r="G61" s="403" t="s">
        <v>533</v>
      </c>
      <c r="H61" s="404" t="s">
        <v>948</v>
      </c>
      <c r="I61" s="405" t="s">
        <v>949</v>
      </c>
      <c r="J61" s="406" t="s">
        <v>356</v>
      </c>
      <c r="K61" s="407" t="s">
        <v>357</v>
      </c>
      <c r="L61" s="408" t="s">
        <v>358</v>
      </c>
      <c r="M61" s="402" t="s">
        <v>359</v>
      </c>
      <c r="N61" s="402" t="s">
        <v>391</v>
      </c>
      <c r="O61" s="409" t="s">
        <v>949</v>
      </c>
      <c r="P61" s="402" t="s">
        <v>966</v>
      </c>
      <c r="Q61" s="404" t="s">
        <v>951</v>
      </c>
      <c r="R61" s="402"/>
      <c r="S61" s="410" t="s">
        <v>899</v>
      </c>
      <c r="T61" s="410" t="s">
        <v>379</v>
      </c>
      <c r="U61" s="411">
        <v>52996.45</v>
      </c>
      <c r="V61" s="412">
        <v>37829.949999999997</v>
      </c>
      <c r="W61" s="466"/>
    </row>
    <row r="62" spans="2:23" s="400" customFormat="1" x14ac:dyDescent="0.25">
      <c r="B62" s="402" t="s">
        <v>351</v>
      </c>
      <c r="C62" s="402" t="s">
        <v>365</v>
      </c>
      <c r="D62" s="402" t="s">
        <v>366</v>
      </c>
      <c r="E62" s="492" t="s">
        <v>381</v>
      </c>
      <c r="F62" s="492" t="s">
        <v>382</v>
      </c>
      <c r="G62" s="403" t="s">
        <v>383</v>
      </c>
      <c r="H62" s="404" t="s">
        <v>948</v>
      </c>
      <c r="I62" s="405" t="s">
        <v>949</v>
      </c>
      <c r="J62" s="406" t="s">
        <v>356</v>
      </c>
      <c r="K62" s="407" t="s">
        <v>357</v>
      </c>
      <c r="L62" s="408" t="s">
        <v>358</v>
      </c>
      <c r="M62" s="402" t="s">
        <v>359</v>
      </c>
      <c r="N62" s="402" t="s">
        <v>376</v>
      </c>
      <c r="O62" s="409" t="s">
        <v>949</v>
      </c>
      <c r="P62" s="402" t="s">
        <v>385</v>
      </c>
      <c r="Q62" s="404" t="s">
        <v>951</v>
      </c>
      <c r="R62" s="402"/>
      <c r="S62" s="410" t="s">
        <v>899</v>
      </c>
      <c r="T62" s="410" t="s">
        <v>379</v>
      </c>
      <c r="U62" s="411">
        <v>34942.58</v>
      </c>
      <c r="V62" s="412">
        <v>135392.51999999999</v>
      </c>
      <c r="W62" s="466"/>
    </row>
    <row r="63" spans="2:23" s="400" customFormat="1" x14ac:dyDescent="0.25">
      <c r="B63" s="402" t="s">
        <v>351</v>
      </c>
      <c r="C63" s="402" t="s">
        <v>365</v>
      </c>
      <c r="D63" s="402" t="s">
        <v>366</v>
      </c>
      <c r="E63" s="492" t="s">
        <v>534</v>
      </c>
      <c r="F63" s="492" t="s">
        <v>535</v>
      </c>
      <c r="G63" s="403" t="s">
        <v>536</v>
      </c>
      <c r="H63" s="404" t="s">
        <v>948</v>
      </c>
      <c r="I63" s="405" t="s">
        <v>949</v>
      </c>
      <c r="J63" s="406" t="s">
        <v>356</v>
      </c>
      <c r="K63" s="407" t="s">
        <v>357</v>
      </c>
      <c r="L63" s="408" t="s">
        <v>358</v>
      </c>
      <c r="M63" s="402" t="s">
        <v>359</v>
      </c>
      <c r="N63" s="402" t="s">
        <v>391</v>
      </c>
      <c r="O63" s="409" t="s">
        <v>949</v>
      </c>
      <c r="P63" s="402" t="s">
        <v>967</v>
      </c>
      <c r="Q63" s="404" t="s">
        <v>951</v>
      </c>
      <c r="R63" s="402"/>
      <c r="S63" s="410" t="s">
        <v>899</v>
      </c>
      <c r="T63" s="410" t="s">
        <v>379</v>
      </c>
      <c r="U63" s="411">
        <v>60220.02</v>
      </c>
      <c r="V63" s="412">
        <v>36476.33</v>
      </c>
      <c r="W63" s="466"/>
    </row>
    <row r="64" spans="2:23" s="400" customFormat="1" x14ac:dyDescent="0.25">
      <c r="B64" s="402" t="s">
        <v>351</v>
      </c>
      <c r="C64" s="402" t="s">
        <v>365</v>
      </c>
      <c r="D64" s="402" t="s">
        <v>366</v>
      </c>
      <c r="E64" s="492" t="s">
        <v>537</v>
      </c>
      <c r="F64" s="492" t="s">
        <v>538</v>
      </c>
      <c r="G64" s="403" t="s">
        <v>539</v>
      </c>
      <c r="H64" s="404" t="s">
        <v>948</v>
      </c>
      <c r="I64" s="405" t="s">
        <v>949</v>
      </c>
      <c r="J64" s="406" t="s">
        <v>356</v>
      </c>
      <c r="K64" s="407" t="s">
        <v>357</v>
      </c>
      <c r="L64" s="408" t="s">
        <v>358</v>
      </c>
      <c r="M64" s="402" t="s">
        <v>359</v>
      </c>
      <c r="N64" s="402" t="s">
        <v>376</v>
      </c>
      <c r="O64" s="409" t="s">
        <v>949</v>
      </c>
      <c r="P64" s="402" t="s">
        <v>968</v>
      </c>
      <c r="Q64" s="404" t="s">
        <v>951</v>
      </c>
      <c r="R64" s="402"/>
      <c r="S64" s="410" t="s">
        <v>899</v>
      </c>
      <c r="T64" s="410" t="s">
        <v>379</v>
      </c>
      <c r="U64" s="411">
        <v>79824.05</v>
      </c>
      <c r="V64" s="412">
        <v>59057.93</v>
      </c>
      <c r="W64" s="466"/>
    </row>
    <row r="65" spans="2:23" s="400" customFormat="1" x14ac:dyDescent="0.25">
      <c r="B65" s="402" t="s">
        <v>351</v>
      </c>
      <c r="C65" s="402" t="s">
        <v>365</v>
      </c>
      <c r="D65" s="402" t="s">
        <v>366</v>
      </c>
      <c r="E65" s="492" t="s">
        <v>540</v>
      </c>
      <c r="F65" s="492" t="s">
        <v>541</v>
      </c>
      <c r="G65" s="403" t="s">
        <v>542</v>
      </c>
      <c r="H65" s="404" t="s">
        <v>948</v>
      </c>
      <c r="I65" s="405" t="s">
        <v>949</v>
      </c>
      <c r="J65" s="406" t="s">
        <v>356</v>
      </c>
      <c r="K65" s="407" t="s">
        <v>357</v>
      </c>
      <c r="L65" s="408" t="s">
        <v>358</v>
      </c>
      <c r="M65" s="402" t="s">
        <v>359</v>
      </c>
      <c r="N65" s="402" t="s">
        <v>376</v>
      </c>
      <c r="O65" s="409" t="s">
        <v>949</v>
      </c>
      <c r="P65" s="402" t="s">
        <v>969</v>
      </c>
      <c r="Q65" s="404" t="s">
        <v>951</v>
      </c>
      <c r="R65" s="402"/>
      <c r="S65" s="410" t="s">
        <v>899</v>
      </c>
      <c r="T65" s="410" t="s">
        <v>379</v>
      </c>
      <c r="U65" s="411">
        <v>62182.2</v>
      </c>
      <c r="V65" s="412">
        <v>40833.919999999998</v>
      </c>
      <c r="W65" s="466"/>
    </row>
    <row r="66" spans="2:23" s="400" customFormat="1" x14ac:dyDescent="0.25">
      <c r="B66" s="402" t="s">
        <v>351</v>
      </c>
      <c r="C66" s="402" t="s">
        <v>365</v>
      </c>
      <c r="D66" s="402" t="s">
        <v>366</v>
      </c>
      <c r="E66" s="492" t="s">
        <v>543</v>
      </c>
      <c r="F66" s="492" t="s">
        <v>544</v>
      </c>
      <c r="G66" s="403" t="s">
        <v>545</v>
      </c>
      <c r="H66" s="404" t="s">
        <v>948</v>
      </c>
      <c r="I66" s="405" t="s">
        <v>949</v>
      </c>
      <c r="J66" s="406" t="s">
        <v>356</v>
      </c>
      <c r="K66" s="407" t="s">
        <v>357</v>
      </c>
      <c r="L66" s="408" t="s">
        <v>358</v>
      </c>
      <c r="M66" s="402" t="s">
        <v>359</v>
      </c>
      <c r="N66" s="402" t="s">
        <v>376</v>
      </c>
      <c r="O66" s="409" t="s">
        <v>949</v>
      </c>
      <c r="P66" s="402" t="s">
        <v>970</v>
      </c>
      <c r="Q66" s="404" t="s">
        <v>951</v>
      </c>
      <c r="R66" s="402"/>
      <c r="S66" s="410" t="s">
        <v>899</v>
      </c>
      <c r="T66" s="410" t="s">
        <v>379</v>
      </c>
      <c r="U66" s="411">
        <v>69894</v>
      </c>
      <c r="V66" s="412">
        <v>50564.34</v>
      </c>
      <c r="W66" s="466"/>
    </row>
    <row r="67" spans="2:23" s="400" customFormat="1" x14ac:dyDescent="0.25">
      <c r="B67" s="402" t="s">
        <v>351</v>
      </c>
      <c r="C67" s="402" t="s">
        <v>365</v>
      </c>
      <c r="D67" s="402" t="s">
        <v>366</v>
      </c>
      <c r="E67" s="492" t="s">
        <v>546</v>
      </c>
      <c r="F67" s="492" t="s">
        <v>547</v>
      </c>
      <c r="G67" s="403" t="s">
        <v>548</v>
      </c>
      <c r="H67" s="404" t="s">
        <v>948</v>
      </c>
      <c r="I67" s="405" t="s">
        <v>949</v>
      </c>
      <c r="J67" s="406" t="s">
        <v>356</v>
      </c>
      <c r="K67" s="407" t="s">
        <v>357</v>
      </c>
      <c r="L67" s="408" t="s">
        <v>358</v>
      </c>
      <c r="M67" s="402" t="s">
        <v>359</v>
      </c>
      <c r="N67" s="402" t="s">
        <v>376</v>
      </c>
      <c r="O67" s="409" t="s">
        <v>949</v>
      </c>
      <c r="P67" s="402" t="s">
        <v>971</v>
      </c>
      <c r="Q67" s="404" t="s">
        <v>951</v>
      </c>
      <c r="R67" s="402"/>
      <c r="S67" s="410" t="s">
        <v>899</v>
      </c>
      <c r="T67" s="410" t="s">
        <v>379</v>
      </c>
      <c r="U67" s="411">
        <v>60834.46</v>
      </c>
      <c r="V67" s="412">
        <v>46602.76</v>
      </c>
      <c r="W67" s="466"/>
    </row>
    <row r="68" spans="2:23" s="400" customFormat="1" x14ac:dyDescent="0.25">
      <c r="B68" s="402" t="s">
        <v>351</v>
      </c>
      <c r="C68" s="402" t="s">
        <v>365</v>
      </c>
      <c r="D68" s="402" t="s">
        <v>366</v>
      </c>
      <c r="E68" s="492" t="s">
        <v>549</v>
      </c>
      <c r="F68" s="492" t="s">
        <v>550</v>
      </c>
      <c r="G68" s="403" t="s">
        <v>551</v>
      </c>
      <c r="H68" s="404" t="s">
        <v>948</v>
      </c>
      <c r="I68" s="405" t="s">
        <v>949</v>
      </c>
      <c r="J68" s="406" t="s">
        <v>356</v>
      </c>
      <c r="K68" s="407" t="s">
        <v>357</v>
      </c>
      <c r="L68" s="408" t="s">
        <v>358</v>
      </c>
      <c r="M68" s="402" t="s">
        <v>359</v>
      </c>
      <c r="N68" s="402" t="s">
        <v>391</v>
      </c>
      <c r="O68" s="409" t="s">
        <v>949</v>
      </c>
      <c r="P68" s="402" t="s">
        <v>972</v>
      </c>
      <c r="Q68" s="404" t="s">
        <v>951</v>
      </c>
      <c r="R68" s="402"/>
      <c r="S68" s="410" t="s">
        <v>899</v>
      </c>
      <c r="T68" s="410" t="s">
        <v>379</v>
      </c>
      <c r="U68" s="411">
        <v>9189.98</v>
      </c>
      <c r="V68" s="412">
        <v>10197.56</v>
      </c>
      <c r="W68" s="466"/>
    </row>
    <row r="69" spans="2:23" s="400" customFormat="1" x14ac:dyDescent="0.25">
      <c r="B69" s="402" t="s">
        <v>351</v>
      </c>
      <c r="C69" s="402" t="s">
        <v>365</v>
      </c>
      <c r="D69" s="402" t="s">
        <v>366</v>
      </c>
      <c r="E69" s="492" t="s">
        <v>552</v>
      </c>
      <c r="F69" s="492" t="s">
        <v>553</v>
      </c>
      <c r="G69" s="403" t="s">
        <v>554</v>
      </c>
      <c r="H69" s="404" t="s">
        <v>948</v>
      </c>
      <c r="I69" s="405" t="s">
        <v>949</v>
      </c>
      <c r="J69" s="406" t="s">
        <v>356</v>
      </c>
      <c r="K69" s="407" t="s">
        <v>357</v>
      </c>
      <c r="L69" s="408" t="s">
        <v>358</v>
      </c>
      <c r="M69" s="402" t="s">
        <v>359</v>
      </c>
      <c r="N69" s="402" t="s">
        <v>376</v>
      </c>
      <c r="O69" s="409" t="s">
        <v>949</v>
      </c>
      <c r="P69" s="402" t="s">
        <v>973</v>
      </c>
      <c r="Q69" s="404" t="s">
        <v>951</v>
      </c>
      <c r="R69" s="402"/>
      <c r="S69" s="410" t="s">
        <v>899</v>
      </c>
      <c r="T69" s="410" t="s">
        <v>379</v>
      </c>
      <c r="U69" s="411">
        <v>61336.26</v>
      </c>
      <c r="V69" s="412">
        <v>50946.91</v>
      </c>
      <c r="W69" s="466"/>
    </row>
    <row r="70" spans="2:23" s="400" customFormat="1" x14ac:dyDescent="0.25">
      <c r="B70" s="402" t="s">
        <v>351</v>
      </c>
      <c r="C70" s="402" t="s">
        <v>365</v>
      </c>
      <c r="D70" s="402" t="s">
        <v>366</v>
      </c>
      <c r="E70" s="492" t="s">
        <v>555</v>
      </c>
      <c r="F70" s="492" t="s">
        <v>556</v>
      </c>
      <c r="G70" s="403" t="s">
        <v>557</v>
      </c>
      <c r="H70" s="404" t="s">
        <v>948</v>
      </c>
      <c r="I70" s="405" t="s">
        <v>949</v>
      </c>
      <c r="J70" s="406" t="s">
        <v>356</v>
      </c>
      <c r="K70" s="407" t="s">
        <v>357</v>
      </c>
      <c r="L70" s="408" t="s">
        <v>358</v>
      </c>
      <c r="M70" s="402" t="s">
        <v>359</v>
      </c>
      <c r="N70" s="402" t="s">
        <v>391</v>
      </c>
      <c r="O70" s="409" t="s">
        <v>949</v>
      </c>
      <c r="P70" s="402" t="s">
        <v>974</v>
      </c>
      <c r="Q70" s="404" t="s">
        <v>951</v>
      </c>
      <c r="R70" s="402"/>
      <c r="S70" s="410" t="s">
        <v>899</v>
      </c>
      <c r="T70" s="410" t="s">
        <v>379</v>
      </c>
      <c r="U70" s="411">
        <v>48668.800000000003</v>
      </c>
      <c r="V70" s="412">
        <v>31164.25</v>
      </c>
      <c r="W70" s="466"/>
    </row>
    <row r="71" spans="2:23" s="400" customFormat="1" x14ac:dyDescent="0.25">
      <c r="B71" s="402" t="s">
        <v>351</v>
      </c>
      <c r="C71" s="402" t="s">
        <v>365</v>
      </c>
      <c r="D71" s="402" t="s">
        <v>366</v>
      </c>
      <c r="E71" s="492" t="s">
        <v>558</v>
      </c>
      <c r="F71" s="492" t="s">
        <v>559</v>
      </c>
      <c r="G71" s="403" t="s">
        <v>560</v>
      </c>
      <c r="H71" s="404" t="s">
        <v>948</v>
      </c>
      <c r="I71" s="405" t="s">
        <v>949</v>
      </c>
      <c r="J71" s="406" t="s">
        <v>356</v>
      </c>
      <c r="K71" s="407" t="s">
        <v>357</v>
      </c>
      <c r="L71" s="408" t="s">
        <v>358</v>
      </c>
      <c r="M71" s="402" t="s">
        <v>359</v>
      </c>
      <c r="N71" s="402" t="s">
        <v>376</v>
      </c>
      <c r="O71" s="409" t="s">
        <v>949</v>
      </c>
      <c r="P71" s="402" t="s">
        <v>975</v>
      </c>
      <c r="Q71" s="404" t="s">
        <v>951</v>
      </c>
      <c r="R71" s="402"/>
      <c r="S71" s="410" t="s">
        <v>899</v>
      </c>
      <c r="T71" s="410" t="s">
        <v>379</v>
      </c>
      <c r="U71" s="411">
        <v>66243.45</v>
      </c>
      <c r="V71" s="412">
        <v>45064.26</v>
      </c>
      <c r="W71" s="466"/>
    </row>
    <row r="72" spans="2:23" s="400" customFormat="1" x14ac:dyDescent="0.25">
      <c r="B72" s="402" t="s">
        <v>351</v>
      </c>
      <c r="C72" s="402" t="s">
        <v>365</v>
      </c>
      <c r="D72" s="402" t="s">
        <v>366</v>
      </c>
      <c r="E72" s="492" t="s">
        <v>561</v>
      </c>
      <c r="F72" s="492" t="s">
        <v>562</v>
      </c>
      <c r="G72" s="403" t="s">
        <v>563</v>
      </c>
      <c r="H72" s="404" t="s">
        <v>948</v>
      </c>
      <c r="I72" s="405" t="s">
        <v>949</v>
      </c>
      <c r="J72" s="406" t="s">
        <v>356</v>
      </c>
      <c r="K72" s="407" t="s">
        <v>357</v>
      </c>
      <c r="L72" s="408" t="s">
        <v>358</v>
      </c>
      <c r="M72" s="402" t="s">
        <v>359</v>
      </c>
      <c r="N72" s="402" t="s">
        <v>376</v>
      </c>
      <c r="O72" s="409" t="s">
        <v>949</v>
      </c>
      <c r="P72" s="402" t="s">
        <v>976</v>
      </c>
      <c r="Q72" s="404" t="s">
        <v>951</v>
      </c>
      <c r="R72" s="402"/>
      <c r="S72" s="410" t="s">
        <v>899</v>
      </c>
      <c r="T72" s="410" t="s">
        <v>379</v>
      </c>
      <c r="U72" s="411">
        <v>62241.77</v>
      </c>
      <c r="V72" s="412">
        <v>52501.67</v>
      </c>
      <c r="W72" s="466"/>
    </row>
    <row r="73" spans="2:23" s="400" customFormat="1" x14ac:dyDescent="0.25">
      <c r="B73" s="402" t="s">
        <v>351</v>
      </c>
      <c r="C73" s="402" t="s">
        <v>365</v>
      </c>
      <c r="D73" s="402" t="s">
        <v>366</v>
      </c>
      <c r="E73" s="492" t="s">
        <v>564</v>
      </c>
      <c r="F73" s="492" t="s">
        <v>565</v>
      </c>
      <c r="G73" s="403" t="s">
        <v>566</v>
      </c>
      <c r="H73" s="404" t="s">
        <v>948</v>
      </c>
      <c r="I73" s="405" t="s">
        <v>949</v>
      </c>
      <c r="J73" s="406" t="s">
        <v>356</v>
      </c>
      <c r="K73" s="407" t="s">
        <v>357</v>
      </c>
      <c r="L73" s="408" t="s">
        <v>358</v>
      </c>
      <c r="M73" s="402" t="s">
        <v>359</v>
      </c>
      <c r="N73" s="402" t="s">
        <v>376</v>
      </c>
      <c r="O73" s="409" t="s">
        <v>949</v>
      </c>
      <c r="P73" s="402" t="s">
        <v>977</v>
      </c>
      <c r="Q73" s="404" t="s">
        <v>951</v>
      </c>
      <c r="R73" s="402"/>
      <c r="S73" s="410" t="s">
        <v>899</v>
      </c>
      <c r="T73" s="410" t="s">
        <v>379</v>
      </c>
      <c r="U73" s="411">
        <v>80436.179999999993</v>
      </c>
      <c r="V73" s="412">
        <v>61749.31</v>
      </c>
      <c r="W73" s="466"/>
    </row>
    <row r="74" spans="2:23" s="400" customFormat="1" x14ac:dyDescent="0.25">
      <c r="B74" s="402" t="s">
        <v>351</v>
      </c>
      <c r="C74" s="402" t="s">
        <v>365</v>
      </c>
      <c r="D74" s="402" t="s">
        <v>366</v>
      </c>
      <c r="E74" s="492" t="s">
        <v>567</v>
      </c>
      <c r="F74" s="492" t="s">
        <v>568</v>
      </c>
      <c r="G74" s="403" t="s">
        <v>569</v>
      </c>
      <c r="H74" s="404" t="s">
        <v>948</v>
      </c>
      <c r="I74" s="405" t="s">
        <v>949</v>
      </c>
      <c r="J74" s="406" t="s">
        <v>356</v>
      </c>
      <c r="K74" s="407" t="s">
        <v>357</v>
      </c>
      <c r="L74" s="408" t="s">
        <v>358</v>
      </c>
      <c r="M74" s="402" t="s">
        <v>359</v>
      </c>
      <c r="N74" s="402" t="s">
        <v>376</v>
      </c>
      <c r="O74" s="409" t="s">
        <v>949</v>
      </c>
      <c r="P74" s="402" t="s">
        <v>978</v>
      </c>
      <c r="Q74" s="404" t="s">
        <v>951</v>
      </c>
      <c r="R74" s="402"/>
      <c r="S74" s="410" t="s">
        <v>899</v>
      </c>
      <c r="T74" s="410" t="s">
        <v>379</v>
      </c>
      <c r="U74" s="411">
        <v>71286.899999999994</v>
      </c>
      <c r="V74" s="412">
        <v>51728.52</v>
      </c>
      <c r="W74" s="466"/>
    </row>
    <row r="75" spans="2:23" s="400" customFormat="1" x14ac:dyDescent="0.25">
      <c r="B75" s="402" t="s">
        <v>351</v>
      </c>
      <c r="C75" s="402" t="s">
        <v>365</v>
      </c>
      <c r="D75" s="402" t="s">
        <v>366</v>
      </c>
      <c r="E75" s="492" t="s">
        <v>570</v>
      </c>
      <c r="F75" s="492" t="s">
        <v>571</v>
      </c>
      <c r="G75" s="403" t="s">
        <v>572</v>
      </c>
      <c r="H75" s="404" t="s">
        <v>948</v>
      </c>
      <c r="I75" s="405" t="s">
        <v>949</v>
      </c>
      <c r="J75" s="406" t="s">
        <v>356</v>
      </c>
      <c r="K75" s="407" t="s">
        <v>357</v>
      </c>
      <c r="L75" s="408" t="s">
        <v>358</v>
      </c>
      <c r="M75" s="402" t="s">
        <v>359</v>
      </c>
      <c r="N75" s="402" t="s">
        <v>391</v>
      </c>
      <c r="O75" s="409" t="s">
        <v>949</v>
      </c>
      <c r="P75" s="402" t="s">
        <v>979</v>
      </c>
      <c r="Q75" s="404" t="s">
        <v>951</v>
      </c>
      <c r="R75" s="402"/>
      <c r="S75" s="410" t="s">
        <v>899</v>
      </c>
      <c r="T75" s="410" t="s">
        <v>379</v>
      </c>
      <c r="U75" s="411">
        <v>24665.16</v>
      </c>
      <c r="V75" s="412">
        <v>16076.93</v>
      </c>
      <c r="W75" s="466"/>
    </row>
    <row r="76" spans="2:23" s="400" customFormat="1" x14ac:dyDescent="0.25">
      <c r="B76" s="402" t="s">
        <v>351</v>
      </c>
      <c r="C76" s="402" t="s">
        <v>365</v>
      </c>
      <c r="D76" s="402" t="s">
        <v>366</v>
      </c>
      <c r="E76" s="492" t="s">
        <v>573</v>
      </c>
      <c r="F76" s="492" t="s">
        <v>574</v>
      </c>
      <c r="G76" s="403" t="s">
        <v>575</v>
      </c>
      <c r="H76" s="404" t="s">
        <v>948</v>
      </c>
      <c r="I76" s="405" t="s">
        <v>949</v>
      </c>
      <c r="J76" s="406" t="s">
        <v>356</v>
      </c>
      <c r="K76" s="407" t="s">
        <v>357</v>
      </c>
      <c r="L76" s="408" t="s">
        <v>358</v>
      </c>
      <c r="M76" s="402" t="s">
        <v>359</v>
      </c>
      <c r="N76" s="402" t="s">
        <v>391</v>
      </c>
      <c r="O76" s="409" t="s">
        <v>949</v>
      </c>
      <c r="P76" s="402" t="s">
        <v>980</v>
      </c>
      <c r="Q76" s="404" t="s">
        <v>951</v>
      </c>
      <c r="R76" s="402"/>
      <c r="S76" s="410" t="s">
        <v>899</v>
      </c>
      <c r="T76" s="410" t="s">
        <v>379</v>
      </c>
      <c r="U76" s="411">
        <v>37633.519999999997</v>
      </c>
      <c r="V76" s="412">
        <v>56725.65</v>
      </c>
      <c r="W76" s="466"/>
    </row>
    <row r="77" spans="2:23" s="400" customFormat="1" x14ac:dyDescent="0.25">
      <c r="B77" s="402" t="s">
        <v>351</v>
      </c>
      <c r="C77" s="402" t="s">
        <v>365</v>
      </c>
      <c r="D77" s="402" t="s">
        <v>366</v>
      </c>
      <c r="E77" s="492" t="s">
        <v>576</v>
      </c>
      <c r="F77" s="492" t="s">
        <v>577</v>
      </c>
      <c r="G77" s="403" t="s">
        <v>578</v>
      </c>
      <c r="H77" s="404" t="s">
        <v>948</v>
      </c>
      <c r="I77" s="405" t="s">
        <v>949</v>
      </c>
      <c r="J77" s="406" t="s">
        <v>356</v>
      </c>
      <c r="K77" s="407" t="s">
        <v>357</v>
      </c>
      <c r="L77" s="408" t="s">
        <v>358</v>
      </c>
      <c r="M77" s="402" t="s">
        <v>359</v>
      </c>
      <c r="N77" s="402" t="s">
        <v>957</v>
      </c>
      <c r="O77" s="409" t="s">
        <v>949</v>
      </c>
      <c r="P77" s="402" t="s">
        <v>981</v>
      </c>
      <c r="Q77" s="404" t="s">
        <v>951</v>
      </c>
      <c r="R77" s="402"/>
      <c r="S77" s="410" t="s">
        <v>899</v>
      </c>
      <c r="T77" s="410" t="s">
        <v>379</v>
      </c>
      <c r="U77" s="411">
        <v>33377.589999999997</v>
      </c>
      <c r="V77" s="412">
        <v>25869.279999999999</v>
      </c>
      <c r="W77" s="466"/>
    </row>
    <row r="78" spans="2:23" s="400" customFormat="1" x14ac:dyDescent="0.25">
      <c r="B78" s="402" t="s">
        <v>351</v>
      </c>
      <c r="C78" s="402" t="s">
        <v>365</v>
      </c>
      <c r="D78" s="402" t="s">
        <v>366</v>
      </c>
      <c r="E78" s="492" t="s">
        <v>579</v>
      </c>
      <c r="F78" s="492" t="s">
        <v>580</v>
      </c>
      <c r="G78" s="403" t="s">
        <v>581</v>
      </c>
      <c r="H78" s="404" t="s">
        <v>948</v>
      </c>
      <c r="I78" s="405" t="s">
        <v>949</v>
      </c>
      <c r="J78" s="406" t="s">
        <v>356</v>
      </c>
      <c r="K78" s="407" t="s">
        <v>357</v>
      </c>
      <c r="L78" s="408" t="s">
        <v>358</v>
      </c>
      <c r="M78" s="402" t="s">
        <v>359</v>
      </c>
      <c r="N78" s="402" t="s">
        <v>957</v>
      </c>
      <c r="O78" s="409" t="s">
        <v>949</v>
      </c>
      <c r="P78" s="402" t="s">
        <v>982</v>
      </c>
      <c r="Q78" s="404" t="s">
        <v>951</v>
      </c>
      <c r="R78" s="402"/>
      <c r="S78" s="410" t="s">
        <v>899</v>
      </c>
      <c r="T78" s="410" t="s">
        <v>379</v>
      </c>
      <c r="U78" s="411">
        <v>30046.9</v>
      </c>
      <c r="V78" s="412">
        <v>26319.83</v>
      </c>
      <c r="W78" s="466"/>
    </row>
    <row r="79" spans="2:23" s="400" customFormat="1" x14ac:dyDescent="0.25">
      <c r="B79" s="402" t="s">
        <v>351</v>
      </c>
      <c r="C79" s="402" t="s">
        <v>365</v>
      </c>
      <c r="D79" s="402" t="s">
        <v>366</v>
      </c>
      <c r="E79" s="492" t="s">
        <v>582</v>
      </c>
      <c r="F79" s="492" t="s">
        <v>583</v>
      </c>
      <c r="G79" s="403" t="s">
        <v>584</v>
      </c>
      <c r="H79" s="404" t="s">
        <v>948</v>
      </c>
      <c r="I79" s="405" t="s">
        <v>949</v>
      </c>
      <c r="J79" s="406" t="s">
        <v>356</v>
      </c>
      <c r="K79" s="407" t="s">
        <v>357</v>
      </c>
      <c r="L79" s="408" t="s">
        <v>358</v>
      </c>
      <c r="M79" s="402" t="s">
        <v>359</v>
      </c>
      <c r="N79" s="402" t="s">
        <v>957</v>
      </c>
      <c r="O79" s="409" t="s">
        <v>949</v>
      </c>
      <c r="P79" s="402" t="s">
        <v>983</v>
      </c>
      <c r="Q79" s="404" t="s">
        <v>951</v>
      </c>
      <c r="R79" s="402"/>
      <c r="S79" s="410" t="s">
        <v>899</v>
      </c>
      <c r="T79" s="410" t="s">
        <v>379</v>
      </c>
      <c r="U79" s="411">
        <v>39688.17</v>
      </c>
      <c r="V79" s="412">
        <v>29486.240000000002</v>
      </c>
      <c r="W79" s="466"/>
    </row>
    <row r="80" spans="2:23" s="400" customFormat="1" x14ac:dyDescent="0.25">
      <c r="B80" s="402" t="s">
        <v>351</v>
      </c>
      <c r="C80" s="402" t="s">
        <v>395</v>
      </c>
      <c r="D80" s="402" t="s">
        <v>366</v>
      </c>
      <c r="E80" s="492" t="s">
        <v>585</v>
      </c>
      <c r="F80" s="492" t="s">
        <v>586</v>
      </c>
      <c r="G80" s="403" t="s">
        <v>587</v>
      </c>
      <c r="H80" s="404" t="s">
        <v>948</v>
      </c>
      <c r="I80" s="405" t="s">
        <v>949</v>
      </c>
      <c r="J80" s="406" t="s">
        <v>356</v>
      </c>
      <c r="K80" s="407" t="s">
        <v>357</v>
      </c>
      <c r="L80" s="408" t="s">
        <v>358</v>
      </c>
      <c r="M80" s="402" t="s">
        <v>359</v>
      </c>
      <c r="N80" s="402" t="s">
        <v>391</v>
      </c>
      <c r="O80" s="409" t="s">
        <v>949</v>
      </c>
      <c r="P80" s="402" t="s">
        <v>984</v>
      </c>
      <c r="Q80" s="404" t="s">
        <v>951</v>
      </c>
      <c r="R80" s="402"/>
      <c r="S80" s="410" t="s">
        <v>899</v>
      </c>
      <c r="T80" s="410" t="s">
        <v>379</v>
      </c>
      <c r="U80" s="411">
        <v>27806.86</v>
      </c>
      <c r="V80" s="412">
        <v>18901.45</v>
      </c>
      <c r="W80" s="466"/>
    </row>
    <row r="81" spans="2:23" s="400" customFormat="1" x14ac:dyDescent="0.25">
      <c r="B81" s="402" t="s">
        <v>351</v>
      </c>
      <c r="C81" s="402" t="s">
        <v>395</v>
      </c>
      <c r="D81" s="402" t="s">
        <v>366</v>
      </c>
      <c r="E81" s="492" t="s">
        <v>387</v>
      </c>
      <c r="F81" s="492" t="s">
        <v>388</v>
      </c>
      <c r="G81" s="403" t="s">
        <v>389</v>
      </c>
      <c r="H81" s="404" t="s">
        <v>948</v>
      </c>
      <c r="I81" s="405" t="s">
        <v>949</v>
      </c>
      <c r="J81" s="406" t="s">
        <v>356</v>
      </c>
      <c r="K81" s="407" t="s">
        <v>357</v>
      </c>
      <c r="L81" s="408" t="s">
        <v>358</v>
      </c>
      <c r="M81" s="402" t="s">
        <v>359</v>
      </c>
      <c r="N81" s="402" t="s">
        <v>391</v>
      </c>
      <c r="O81" s="409" t="s">
        <v>949</v>
      </c>
      <c r="P81" s="402" t="s">
        <v>392</v>
      </c>
      <c r="Q81" s="404" t="s">
        <v>951</v>
      </c>
      <c r="R81" s="402"/>
      <c r="S81" s="410" t="s">
        <v>899</v>
      </c>
      <c r="T81" s="410" t="s">
        <v>379</v>
      </c>
      <c r="U81" s="411">
        <v>52422.7</v>
      </c>
      <c r="V81" s="412">
        <v>96129.29</v>
      </c>
      <c r="W81" s="466"/>
    </row>
    <row r="82" spans="2:23" s="400" customFormat="1" x14ac:dyDescent="0.25">
      <c r="B82" s="402" t="s">
        <v>351</v>
      </c>
      <c r="C82" s="402" t="s">
        <v>395</v>
      </c>
      <c r="D82" s="402" t="s">
        <v>366</v>
      </c>
      <c r="E82" s="492" t="s">
        <v>588</v>
      </c>
      <c r="F82" s="492" t="s">
        <v>589</v>
      </c>
      <c r="G82" s="403" t="s">
        <v>590</v>
      </c>
      <c r="H82" s="404" t="s">
        <v>948</v>
      </c>
      <c r="I82" s="405" t="s">
        <v>949</v>
      </c>
      <c r="J82" s="406" t="s">
        <v>356</v>
      </c>
      <c r="K82" s="407" t="s">
        <v>357</v>
      </c>
      <c r="L82" s="408" t="s">
        <v>358</v>
      </c>
      <c r="M82" s="402" t="s">
        <v>359</v>
      </c>
      <c r="N82" s="402" t="s">
        <v>376</v>
      </c>
      <c r="O82" s="409" t="s">
        <v>949</v>
      </c>
      <c r="P82" s="402" t="s">
        <v>985</v>
      </c>
      <c r="Q82" s="404" t="s">
        <v>951</v>
      </c>
      <c r="R82" s="402"/>
      <c r="S82" s="410" t="s">
        <v>899</v>
      </c>
      <c r="T82" s="410" t="s">
        <v>379</v>
      </c>
      <c r="U82" s="411">
        <v>104036.37</v>
      </c>
      <c r="V82" s="412">
        <v>78999.25</v>
      </c>
      <c r="W82" s="466"/>
    </row>
    <row r="83" spans="2:23" s="400" customFormat="1" x14ac:dyDescent="0.25">
      <c r="B83" s="402" t="s">
        <v>351</v>
      </c>
      <c r="C83" s="402" t="s">
        <v>395</v>
      </c>
      <c r="D83" s="402" t="s">
        <v>366</v>
      </c>
      <c r="E83" s="492" t="s">
        <v>591</v>
      </c>
      <c r="F83" s="492" t="s">
        <v>592</v>
      </c>
      <c r="G83" s="403" t="s">
        <v>593</v>
      </c>
      <c r="H83" s="404" t="s">
        <v>948</v>
      </c>
      <c r="I83" s="405" t="s">
        <v>949</v>
      </c>
      <c r="J83" s="406" t="s">
        <v>356</v>
      </c>
      <c r="K83" s="407" t="s">
        <v>357</v>
      </c>
      <c r="L83" s="408" t="s">
        <v>358</v>
      </c>
      <c r="M83" s="402" t="s">
        <v>359</v>
      </c>
      <c r="N83" s="402" t="s">
        <v>376</v>
      </c>
      <c r="O83" s="409" t="s">
        <v>949</v>
      </c>
      <c r="P83" s="402" t="s">
        <v>986</v>
      </c>
      <c r="Q83" s="404" t="s">
        <v>951</v>
      </c>
      <c r="R83" s="402"/>
      <c r="S83" s="410" t="s">
        <v>899</v>
      </c>
      <c r="T83" s="410" t="s">
        <v>379</v>
      </c>
      <c r="U83" s="411">
        <v>97591.59</v>
      </c>
      <c r="V83" s="412">
        <v>82620</v>
      </c>
      <c r="W83" s="466"/>
    </row>
    <row r="84" spans="2:23" s="400" customFormat="1" x14ac:dyDescent="0.25">
      <c r="B84" s="402" t="s">
        <v>351</v>
      </c>
      <c r="C84" s="402" t="s">
        <v>395</v>
      </c>
      <c r="D84" s="402" t="s">
        <v>366</v>
      </c>
      <c r="E84" s="492" t="s">
        <v>594</v>
      </c>
      <c r="F84" s="492" t="s">
        <v>595</v>
      </c>
      <c r="G84" s="403" t="s">
        <v>596</v>
      </c>
      <c r="H84" s="404" t="s">
        <v>948</v>
      </c>
      <c r="I84" s="405" t="s">
        <v>949</v>
      </c>
      <c r="J84" s="406" t="s">
        <v>356</v>
      </c>
      <c r="K84" s="407" t="s">
        <v>357</v>
      </c>
      <c r="L84" s="408" t="s">
        <v>358</v>
      </c>
      <c r="M84" s="402" t="s">
        <v>359</v>
      </c>
      <c r="N84" s="402" t="s">
        <v>391</v>
      </c>
      <c r="O84" s="409" t="s">
        <v>949</v>
      </c>
      <c r="P84" s="402" t="s">
        <v>987</v>
      </c>
      <c r="Q84" s="404" t="s">
        <v>951</v>
      </c>
      <c r="R84" s="402"/>
      <c r="S84" s="410" t="s">
        <v>899</v>
      </c>
      <c r="T84" s="410" t="s">
        <v>379</v>
      </c>
      <c r="U84" s="411">
        <v>75760.94</v>
      </c>
      <c r="V84" s="412">
        <v>62442.76</v>
      </c>
      <c r="W84" s="466"/>
    </row>
    <row r="85" spans="2:23" s="400" customFormat="1" x14ac:dyDescent="0.25">
      <c r="B85" s="402" t="s">
        <v>351</v>
      </c>
      <c r="C85" s="402" t="s">
        <v>395</v>
      </c>
      <c r="D85" s="402" t="s">
        <v>366</v>
      </c>
      <c r="E85" s="492" t="s">
        <v>597</v>
      </c>
      <c r="F85" s="492" t="s">
        <v>598</v>
      </c>
      <c r="G85" s="403" t="s">
        <v>599</v>
      </c>
      <c r="H85" s="404" t="s">
        <v>948</v>
      </c>
      <c r="I85" s="405" t="s">
        <v>949</v>
      </c>
      <c r="J85" s="406" t="s">
        <v>356</v>
      </c>
      <c r="K85" s="407" t="s">
        <v>357</v>
      </c>
      <c r="L85" s="408" t="s">
        <v>358</v>
      </c>
      <c r="M85" s="402" t="s">
        <v>359</v>
      </c>
      <c r="N85" s="402" t="s">
        <v>391</v>
      </c>
      <c r="O85" s="409" t="s">
        <v>949</v>
      </c>
      <c r="P85" s="402" t="s">
        <v>988</v>
      </c>
      <c r="Q85" s="404" t="s">
        <v>951</v>
      </c>
      <c r="R85" s="402"/>
      <c r="S85" s="410" t="s">
        <v>899</v>
      </c>
      <c r="T85" s="410" t="s">
        <v>379</v>
      </c>
      <c r="U85" s="411">
        <v>89739.3</v>
      </c>
      <c r="V85" s="412">
        <v>62846.49</v>
      </c>
      <c r="W85" s="466"/>
    </row>
    <row r="86" spans="2:23" s="400" customFormat="1" x14ac:dyDescent="0.25">
      <c r="B86" s="402" t="s">
        <v>351</v>
      </c>
      <c r="C86" s="402" t="s">
        <v>395</v>
      </c>
      <c r="D86" s="402" t="s">
        <v>366</v>
      </c>
      <c r="E86" s="492" t="s">
        <v>600</v>
      </c>
      <c r="F86" s="492" t="s">
        <v>601</v>
      </c>
      <c r="G86" s="403" t="s">
        <v>602</v>
      </c>
      <c r="H86" s="404" t="s">
        <v>948</v>
      </c>
      <c r="I86" s="405" t="s">
        <v>949</v>
      </c>
      <c r="J86" s="406" t="s">
        <v>356</v>
      </c>
      <c r="K86" s="407" t="s">
        <v>357</v>
      </c>
      <c r="L86" s="408" t="s">
        <v>358</v>
      </c>
      <c r="M86" s="402" t="s">
        <v>359</v>
      </c>
      <c r="N86" s="402" t="s">
        <v>376</v>
      </c>
      <c r="O86" s="409" t="s">
        <v>949</v>
      </c>
      <c r="P86" s="402" t="s">
        <v>989</v>
      </c>
      <c r="Q86" s="404" t="s">
        <v>951</v>
      </c>
      <c r="R86" s="402"/>
      <c r="S86" s="410" t="s">
        <v>899</v>
      </c>
      <c r="T86" s="410" t="s">
        <v>379</v>
      </c>
      <c r="U86" s="411">
        <v>105068.68</v>
      </c>
      <c r="V86" s="412">
        <v>84551.72</v>
      </c>
      <c r="W86" s="466"/>
    </row>
    <row r="87" spans="2:23" s="400" customFormat="1" x14ac:dyDescent="0.25">
      <c r="B87" s="402" t="s">
        <v>351</v>
      </c>
      <c r="C87" s="402" t="s">
        <v>395</v>
      </c>
      <c r="D87" s="402" t="s">
        <v>366</v>
      </c>
      <c r="E87" s="492" t="s">
        <v>603</v>
      </c>
      <c r="F87" s="492" t="s">
        <v>604</v>
      </c>
      <c r="G87" s="403" t="s">
        <v>605</v>
      </c>
      <c r="H87" s="404" t="s">
        <v>948</v>
      </c>
      <c r="I87" s="405" t="s">
        <v>949</v>
      </c>
      <c r="J87" s="406" t="s">
        <v>356</v>
      </c>
      <c r="K87" s="407" t="s">
        <v>357</v>
      </c>
      <c r="L87" s="408" t="s">
        <v>358</v>
      </c>
      <c r="M87" s="402" t="s">
        <v>359</v>
      </c>
      <c r="N87" s="402" t="s">
        <v>376</v>
      </c>
      <c r="O87" s="409" t="s">
        <v>949</v>
      </c>
      <c r="P87" s="402" t="s">
        <v>990</v>
      </c>
      <c r="Q87" s="404" t="s">
        <v>951</v>
      </c>
      <c r="R87" s="402"/>
      <c r="S87" s="410" t="s">
        <v>899</v>
      </c>
      <c r="T87" s="410" t="s">
        <v>379</v>
      </c>
      <c r="U87" s="411">
        <v>55327.1</v>
      </c>
      <c r="V87" s="412">
        <v>40757.360000000001</v>
      </c>
      <c r="W87" s="466"/>
    </row>
    <row r="88" spans="2:23" s="400" customFormat="1" x14ac:dyDescent="0.25">
      <c r="B88" s="402" t="s">
        <v>351</v>
      </c>
      <c r="C88" s="402" t="s">
        <v>395</v>
      </c>
      <c r="D88" s="402" t="s">
        <v>366</v>
      </c>
      <c r="E88" s="492" t="s">
        <v>606</v>
      </c>
      <c r="F88" s="492" t="s">
        <v>607</v>
      </c>
      <c r="G88" s="403" t="s">
        <v>608</v>
      </c>
      <c r="H88" s="404" t="s">
        <v>948</v>
      </c>
      <c r="I88" s="405" t="s">
        <v>949</v>
      </c>
      <c r="J88" s="406" t="s">
        <v>356</v>
      </c>
      <c r="K88" s="407" t="s">
        <v>357</v>
      </c>
      <c r="L88" s="408" t="s">
        <v>358</v>
      </c>
      <c r="M88" s="402" t="s">
        <v>359</v>
      </c>
      <c r="N88" s="402" t="s">
        <v>376</v>
      </c>
      <c r="O88" s="409" t="s">
        <v>949</v>
      </c>
      <c r="P88" s="402" t="s">
        <v>991</v>
      </c>
      <c r="Q88" s="404" t="s">
        <v>951</v>
      </c>
      <c r="R88" s="402"/>
      <c r="S88" s="410" t="s">
        <v>899</v>
      </c>
      <c r="T88" s="410" t="s">
        <v>379</v>
      </c>
      <c r="U88" s="411">
        <v>102890.04</v>
      </c>
      <c r="V88" s="412">
        <v>75415.95</v>
      </c>
      <c r="W88" s="466"/>
    </row>
    <row r="89" spans="2:23" s="400" customFormat="1" x14ac:dyDescent="0.25">
      <c r="B89" s="402" t="s">
        <v>351</v>
      </c>
      <c r="C89" s="402" t="s">
        <v>395</v>
      </c>
      <c r="D89" s="402" t="s">
        <v>366</v>
      </c>
      <c r="E89" s="492" t="s">
        <v>609</v>
      </c>
      <c r="F89" s="492" t="s">
        <v>610</v>
      </c>
      <c r="G89" s="403" t="s">
        <v>611</v>
      </c>
      <c r="H89" s="404" t="s">
        <v>948</v>
      </c>
      <c r="I89" s="405" t="s">
        <v>949</v>
      </c>
      <c r="J89" s="406" t="s">
        <v>356</v>
      </c>
      <c r="K89" s="407" t="s">
        <v>357</v>
      </c>
      <c r="L89" s="408" t="s">
        <v>358</v>
      </c>
      <c r="M89" s="402" t="s">
        <v>359</v>
      </c>
      <c r="N89" s="402" t="s">
        <v>376</v>
      </c>
      <c r="O89" s="409" t="s">
        <v>949</v>
      </c>
      <c r="P89" s="402" t="s">
        <v>992</v>
      </c>
      <c r="Q89" s="404" t="s">
        <v>951</v>
      </c>
      <c r="R89" s="402"/>
      <c r="S89" s="410" t="s">
        <v>899</v>
      </c>
      <c r="T89" s="410" t="s">
        <v>379</v>
      </c>
      <c r="U89" s="411">
        <v>106376.99</v>
      </c>
      <c r="V89" s="412">
        <v>85511.53</v>
      </c>
      <c r="W89" s="466"/>
    </row>
    <row r="90" spans="2:23" s="400" customFormat="1" x14ac:dyDescent="0.25">
      <c r="B90" s="402" t="s">
        <v>351</v>
      </c>
      <c r="C90" s="402" t="s">
        <v>395</v>
      </c>
      <c r="D90" s="402" t="s">
        <v>366</v>
      </c>
      <c r="E90" s="492" t="s">
        <v>612</v>
      </c>
      <c r="F90" s="492" t="s">
        <v>613</v>
      </c>
      <c r="G90" s="403" t="s">
        <v>614</v>
      </c>
      <c r="H90" s="404" t="s">
        <v>948</v>
      </c>
      <c r="I90" s="405" t="s">
        <v>949</v>
      </c>
      <c r="J90" s="406" t="s">
        <v>356</v>
      </c>
      <c r="K90" s="407" t="s">
        <v>357</v>
      </c>
      <c r="L90" s="408" t="s">
        <v>358</v>
      </c>
      <c r="M90" s="402" t="s">
        <v>359</v>
      </c>
      <c r="N90" s="402" t="s">
        <v>391</v>
      </c>
      <c r="O90" s="409" t="s">
        <v>949</v>
      </c>
      <c r="P90" s="402" t="s">
        <v>993</v>
      </c>
      <c r="Q90" s="404" t="s">
        <v>951</v>
      </c>
      <c r="R90" s="402"/>
      <c r="S90" s="410" t="s">
        <v>899</v>
      </c>
      <c r="T90" s="410" t="s">
        <v>379</v>
      </c>
      <c r="U90" s="411">
        <v>83546.240000000005</v>
      </c>
      <c r="V90" s="412">
        <v>63459.32</v>
      </c>
      <c r="W90" s="466"/>
    </row>
    <row r="91" spans="2:23" s="400" customFormat="1" x14ac:dyDescent="0.25">
      <c r="B91" s="402" t="s">
        <v>351</v>
      </c>
      <c r="C91" s="402" t="s">
        <v>395</v>
      </c>
      <c r="D91" s="402" t="s">
        <v>366</v>
      </c>
      <c r="E91" s="492" t="s">
        <v>615</v>
      </c>
      <c r="F91" s="492" t="s">
        <v>616</v>
      </c>
      <c r="G91" s="403" t="s">
        <v>617</v>
      </c>
      <c r="H91" s="404" t="s">
        <v>948</v>
      </c>
      <c r="I91" s="405" t="s">
        <v>949</v>
      </c>
      <c r="J91" s="406" t="s">
        <v>356</v>
      </c>
      <c r="K91" s="407" t="s">
        <v>357</v>
      </c>
      <c r="L91" s="408" t="s">
        <v>358</v>
      </c>
      <c r="M91" s="402" t="s">
        <v>359</v>
      </c>
      <c r="N91" s="402" t="s">
        <v>391</v>
      </c>
      <c r="O91" s="409" t="s">
        <v>949</v>
      </c>
      <c r="P91" s="402" t="s">
        <v>994</v>
      </c>
      <c r="Q91" s="404" t="s">
        <v>951</v>
      </c>
      <c r="R91" s="402"/>
      <c r="S91" s="410" t="s">
        <v>899</v>
      </c>
      <c r="T91" s="410" t="s">
        <v>379</v>
      </c>
      <c r="U91" s="411">
        <v>91476.22</v>
      </c>
      <c r="V91" s="412">
        <v>70813.89</v>
      </c>
      <c r="W91" s="466"/>
    </row>
    <row r="92" spans="2:23" s="400" customFormat="1" x14ac:dyDescent="0.25">
      <c r="B92" s="402" t="s">
        <v>351</v>
      </c>
      <c r="C92" s="402" t="s">
        <v>395</v>
      </c>
      <c r="D92" s="402" t="s">
        <v>366</v>
      </c>
      <c r="E92" s="492" t="s">
        <v>618</v>
      </c>
      <c r="F92" s="492" t="s">
        <v>619</v>
      </c>
      <c r="G92" s="403" t="s">
        <v>620</v>
      </c>
      <c r="H92" s="404" t="s">
        <v>948</v>
      </c>
      <c r="I92" s="405" t="s">
        <v>949</v>
      </c>
      <c r="J92" s="406" t="s">
        <v>356</v>
      </c>
      <c r="K92" s="407" t="s">
        <v>357</v>
      </c>
      <c r="L92" s="408" t="s">
        <v>358</v>
      </c>
      <c r="M92" s="402" t="s">
        <v>359</v>
      </c>
      <c r="N92" s="402" t="s">
        <v>957</v>
      </c>
      <c r="O92" s="409" t="s">
        <v>949</v>
      </c>
      <c r="P92" s="402" t="s">
        <v>995</v>
      </c>
      <c r="Q92" s="404" t="s">
        <v>951</v>
      </c>
      <c r="R92" s="402"/>
      <c r="S92" s="410" t="s">
        <v>899</v>
      </c>
      <c r="T92" s="410" t="s">
        <v>379</v>
      </c>
      <c r="U92" s="411">
        <v>75144.679999999993</v>
      </c>
      <c r="V92" s="412">
        <v>50679.91</v>
      </c>
      <c r="W92" s="466"/>
    </row>
    <row r="93" spans="2:23" s="400" customFormat="1" x14ac:dyDescent="0.25">
      <c r="B93" s="402" t="s">
        <v>351</v>
      </c>
      <c r="C93" s="402" t="s">
        <v>395</v>
      </c>
      <c r="D93" s="402" t="s">
        <v>366</v>
      </c>
      <c r="E93" s="492" t="s">
        <v>621</v>
      </c>
      <c r="F93" s="492" t="s">
        <v>622</v>
      </c>
      <c r="G93" s="403" t="s">
        <v>623</v>
      </c>
      <c r="H93" s="404" t="s">
        <v>948</v>
      </c>
      <c r="I93" s="405" t="s">
        <v>949</v>
      </c>
      <c r="J93" s="406" t="s">
        <v>356</v>
      </c>
      <c r="K93" s="407" t="s">
        <v>357</v>
      </c>
      <c r="L93" s="408" t="s">
        <v>358</v>
      </c>
      <c r="M93" s="402" t="s">
        <v>359</v>
      </c>
      <c r="N93" s="402" t="s">
        <v>376</v>
      </c>
      <c r="O93" s="409" t="s">
        <v>949</v>
      </c>
      <c r="P93" s="402" t="s">
        <v>996</v>
      </c>
      <c r="Q93" s="404" t="s">
        <v>951</v>
      </c>
      <c r="R93" s="402"/>
      <c r="S93" s="410" t="s">
        <v>899</v>
      </c>
      <c r="T93" s="410" t="s">
        <v>379</v>
      </c>
      <c r="U93" s="411">
        <v>75871.19</v>
      </c>
      <c r="V93" s="412">
        <v>43285.59</v>
      </c>
      <c r="W93" s="466"/>
    </row>
    <row r="94" spans="2:23" s="400" customFormat="1" x14ac:dyDescent="0.25">
      <c r="B94" s="402" t="s">
        <v>351</v>
      </c>
      <c r="C94" s="402" t="s">
        <v>395</v>
      </c>
      <c r="D94" s="402" t="s">
        <v>366</v>
      </c>
      <c r="E94" s="492" t="s">
        <v>624</v>
      </c>
      <c r="F94" s="492" t="s">
        <v>625</v>
      </c>
      <c r="G94" s="403" t="s">
        <v>626</v>
      </c>
      <c r="H94" s="404" t="s">
        <v>948</v>
      </c>
      <c r="I94" s="405" t="s">
        <v>949</v>
      </c>
      <c r="J94" s="406" t="s">
        <v>356</v>
      </c>
      <c r="K94" s="407" t="s">
        <v>357</v>
      </c>
      <c r="L94" s="408" t="s">
        <v>358</v>
      </c>
      <c r="M94" s="402" t="s">
        <v>359</v>
      </c>
      <c r="N94" s="402" t="s">
        <v>376</v>
      </c>
      <c r="O94" s="409" t="s">
        <v>949</v>
      </c>
      <c r="P94" s="402" t="s">
        <v>997</v>
      </c>
      <c r="Q94" s="404" t="s">
        <v>951</v>
      </c>
      <c r="R94" s="402"/>
      <c r="S94" s="410" t="s">
        <v>899</v>
      </c>
      <c r="T94" s="410" t="s">
        <v>379</v>
      </c>
      <c r="U94" s="411">
        <v>83225.919999999998</v>
      </c>
      <c r="V94" s="412">
        <v>71320.789999999994</v>
      </c>
      <c r="W94" s="466"/>
    </row>
    <row r="95" spans="2:23" s="400" customFormat="1" x14ac:dyDescent="0.25">
      <c r="B95" s="402" t="s">
        <v>351</v>
      </c>
      <c r="C95" s="402" t="s">
        <v>395</v>
      </c>
      <c r="D95" s="402" t="s">
        <v>366</v>
      </c>
      <c r="E95" s="492" t="s">
        <v>627</v>
      </c>
      <c r="F95" s="492" t="s">
        <v>628</v>
      </c>
      <c r="G95" s="403" t="s">
        <v>629</v>
      </c>
      <c r="H95" s="404" t="s">
        <v>948</v>
      </c>
      <c r="I95" s="405" t="s">
        <v>949</v>
      </c>
      <c r="J95" s="406" t="s">
        <v>356</v>
      </c>
      <c r="K95" s="407" t="s">
        <v>357</v>
      </c>
      <c r="L95" s="408" t="s">
        <v>358</v>
      </c>
      <c r="M95" s="402" t="s">
        <v>359</v>
      </c>
      <c r="N95" s="402" t="s">
        <v>957</v>
      </c>
      <c r="O95" s="409" t="s">
        <v>949</v>
      </c>
      <c r="P95" s="402" t="s">
        <v>998</v>
      </c>
      <c r="Q95" s="404" t="s">
        <v>951</v>
      </c>
      <c r="R95" s="402"/>
      <c r="S95" s="410" t="s">
        <v>899</v>
      </c>
      <c r="T95" s="410" t="s">
        <v>379</v>
      </c>
      <c r="U95" s="411">
        <v>70172.78</v>
      </c>
      <c r="V95" s="412">
        <v>42176.59</v>
      </c>
      <c r="W95" s="466"/>
    </row>
    <row r="96" spans="2:23" s="400" customFormat="1" x14ac:dyDescent="0.25">
      <c r="B96" s="402" t="s">
        <v>351</v>
      </c>
      <c r="C96" s="402" t="s">
        <v>395</v>
      </c>
      <c r="D96" s="402" t="s">
        <v>366</v>
      </c>
      <c r="E96" s="492" t="s">
        <v>630</v>
      </c>
      <c r="F96" s="492" t="s">
        <v>631</v>
      </c>
      <c r="G96" s="403" t="s">
        <v>632</v>
      </c>
      <c r="H96" s="404" t="s">
        <v>948</v>
      </c>
      <c r="I96" s="405" t="s">
        <v>949</v>
      </c>
      <c r="J96" s="406" t="s">
        <v>356</v>
      </c>
      <c r="K96" s="407" t="s">
        <v>357</v>
      </c>
      <c r="L96" s="408" t="s">
        <v>358</v>
      </c>
      <c r="M96" s="402" t="s">
        <v>359</v>
      </c>
      <c r="N96" s="402" t="s">
        <v>391</v>
      </c>
      <c r="O96" s="409" t="s">
        <v>949</v>
      </c>
      <c r="P96" s="402" t="s">
        <v>999</v>
      </c>
      <c r="Q96" s="404" t="s">
        <v>951</v>
      </c>
      <c r="R96" s="402"/>
      <c r="S96" s="410" t="s">
        <v>899</v>
      </c>
      <c r="T96" s="410" t="s">
        <v>379</v>
      </c>
      <c r="U96" s="411">
        <v>87345.25</v>
      </c>
      <c r="V96" s="412">
        <v>64591.25</v>
      </c>
      <c r="W96" s="466"/>
    </row>
    <row r="97" spans="2:23" s="400" customFormat="1" x14ac:dyDescent="0.25">
      <c r="B97" s="402" t="s">
        <v>351</v>
      </c>
      <c r="C97" s="402" t="s">
        <v>395</v>
      </c>
      <c r="D97" s="402" t="s">
        <v>366</v>
      </c>
      <c r="E97" s="492" t="s">
        <v>633</v>
      </c>
      <c r="F97" s="492" t="s">
        <v>634</v>
      </c>
      <c r="G97" s="403" t="s">
        <v>635</v>
      </c>
      <c r="H97" s="404" t="s">
        <v>948</v>
      </c>
      <c r="I97" s="405" t="s">
        <v>949</v>
      </c>
      <c r="J97" s="406" t="s">
        <v>356</v>
      </c>
      <c r="K97" s="407" t="s">
        <v>357</v>
      </c>
      <c r="L97" s="408" t="s">
        <v>358</v>
      </c>
      <c r="M97" s="402" t="s">
        <v>359</v>
      </c>
      <c r="N97" s="402" t="s">
        <v>391</v>
      </c>
      <c r="O97" s="409" t="s">
        <v>949</v>
      </c>
      <c r="P97" s="402" t="s">
        <v>1000</v>
      </c>
      <c r="Q97" s="404" t="s">
        <v>951</v>
      </c>
      <c r="R97" s="402"/>
      <c r="S97" s="410" t="s">
        <v>899</v>
      </c>
      <c r="T97" s="410" t="s">
        <v>379</v>
      </c>
      <c r="U97" s="411">
        <v>33566.04</v>
      </c>
      <c r="V97" s="412">
        <v>21631.05</v>
      </c>
      <c r="W97" s="466"/>
    </row>
    <row r="98" spans="2:23" s="400" customFormat="1" x14ac:dyDescent="0.25">
      <c r="B98" s="402" t="s">
        <v>351</v>
      </c>
      <c r="C98" s="402" t="s">
        <v>395</v>
      </c>
      <c r="D98" s="402" t="s">
        <v>366</v>
      </c>
      <c r="E98" s="492" t="s">
        <v>636</v>
      </c>
      <c r="F98" s="492" t="s">
        <v>637</v>
      </c>
      <c r="G98" s="403" t="s">
        <v>638</v>
      </c>
      <c r="H98" s="404" t="s">
        <v>948</v>
      </c>
      <c r="I98" s="405" t="s">
        <v>949</v>
      </c>
      <c r="J98" s="406" t="s">
        <v>356</v>
      </c>
      <c r="K98" s="407" t="s">
        <v>357</v>
      </c>
      <c r="L98" s="408" t="s">
        <v>358</v>
      </c>
      <c r="M98" s="402" t="s">
        <v>359</v>
      </c>
      <c r="N98" s="402" t="s">
        <v>391</v>
      </c>
      <c r="O98" s="409" t="s">
        <v>949</v>
      </c>
      <c r="P98" s="402" t="s">
        <v>1001</v>
      </c>
      <c r="Q98" s="404" t="s">
        <v>951</v>
      </c>
      <c r="R98" s="402"/>
      <c r="S98" s="410" t="s">
        <v>899</v>
      </c>
      <c r="T98" s="410" t="s">
        <v>379</v>
      </c>
      <c r="U98" s="411">
        <v>88404.09</v>
      </c>
      <c r="V98" s="412">
        <v>51940.74</v>
      </c>
      <c r="W98" s="466"/>
    </row>
    <row r="99" spans="2:23" s="400" customFormat="1" x14ac:dyDescent="0.25">
      <c r="B99" s="402" t="s">
        <v>351</v>
      </c>
      <c r="C99" s="402" t="s">
        <v>395</v>
      </c>
      <c r="D99" s="402" t="s">
        <v>366</v>
      </c>
      <c r="E99" s="492" t="s">
        <v>639</v>
      </c>
      <c r="F99" s="492" t="s">
        <v>640</v>
      </c>
      <c r="G99" s="403" t="s">
        <v>641</v>
      </c>
      <c r="H99" s="404" t="s">
        <v>948</v>
      </c>
      <c r="I99" s="405" t="s">
        <v>949</v>
      </c>
      <c r="J99" s="406" t="s">
        <v>356</v>
      </c>
      <c r="K99" s="407" t="s">
        <v>357</v>
      </c>
      <c r="L99" s="408" t="s">
        <v>358</v>
      </c>
      <c r="M99" s="402" t="s">
        <v>359</v>
      </c>
      <c r="N99" s="402" t="s">
        <v>376</v>
      </c>
      <c r="O99" s="409" t="s">
        <v>949</v>
      </c>
      <c r="P99" s="402" t="s">
        <v>1002</v>
      </c>
      <c r="Q99" s="404" t="s">
        <v>951</v>
      </c>
      <c r="R99" s="402"/>
      <c r="S99" s="410" t="s">
        <v>899</v>
      </c>
      <c r="T99" s="410" t="s">
        <v>379</v>
      </c>
      <c r="U99" s="411">
        <v>104248.58</v>
      </c>
      <c r="V99" s="412">
        <v>72175.789999999994</v>
      </c>
      <c r="W99" s="466"/>
    </row>
    <row r="100" spans="2:23" s="400" customFormat="1" x14ac:dyDescent="0.25">
      <c r="B100" s="402" t="s">
        <v>351</v>
      </c>
      <c r="C100" s="402" t="s">
        <v>395</v>
      </c>
      <c r="D100" s="402" t="s">
        <v>366</v>
      </c>
      <c r="E100" s="492" t="s">
        <v>642</v>
      </c>
      <c r="F100" s="492" t="s">
        <v>643</v>
      </c>
      <c r="G100" s="403" t="s">
        <v>644</v>
      </c>
      <c r="H100" s="404" t="s">
        <v>948</v>
      </c>
      <c r="I100" s="405" t="s">
        <v>949</v>
      </c>
      <c r="J100" s="406" t="s">
        <v>356</v>
      </c>
      <c r="K100" s="407" t="s">
        <v>357</v>
      </c>
      <c r="L100" s="408" t="s">
        <v>358</v>
      </c>
      <c r="M100" s="402" t="s">
        <v>359</v>
      </c>
      <c r="N100" s="402" t="s">
        <v>376</v>
      </c>
      <c r="O100" s="409" t="s">
        <v>949</v>
      </c>
      <c r="P100" s="402" t="s">
        <v>1003</v>
      </c>
      <c r="Q100" s="404" t="s">
        <v>951</v>
      </c>
      <c r="R100" s="402"/>
      <c r="S100" s="410" t="s">
        <v>899</v>
      </c>
      <c r="T100" s="410" t="s">
        <v>379</v>
      </c>
      <c r="U100" s="411">
        <v>104459.54</v>
      </c>
      <c r="V100" s="412">
        <v>71164.990000000005</v>
      </c>
      <c r="W100" s="466"/>
    </row>
    <row r="101" spans="2:23" s="400" customFormat="1" x14ac:dyDescent="0.25">
      <c r="B101" s="402" t="s">
        <v>351</v>
      </c>
      <c r="C101" s="402" t="s">
        <v>395</v>
      </c>
      <c r="D101" s="402" t="s">
        <v>366</v>
      </c>
      <c r="E101" s="492" t="s">
        <v>645</v>
      </c>
      <c r="F101" s="492" t="s">
        <v>646</v>
      </c>
      <c r="G101" s="403" t="s">
        <v>647</v>
      </c>
      <c r="H101" s="404" t="s">
        <v>948</v>
      </c>
      <c r="I101" s="405" t="s">
        <v>949</v>
      </c>
      <c r="J101" s="406" t="s">
        <v>356</v>
      </c>
      <c r="K101" s="407" t="s">
        <v>357</v>
      </c>
      <c r="L101" s="408" t="s">
        <v>358</v>
      </c>
      <c r="M101" s="402" t="s">
        <v>359</v>
      </c>
      <c r="N101" s="402" t="s">
        <v>391</v>
      </c>
      <c r="O101" s="409" t="s">
        <v>949</v>
      </c>
      <c r="P101" s="402" t="s">
        <v>1004</v>
      </c>
      <c r="Q101" s="404" t="s">
        <v>951</v>
      </c>
      <c r="R101" s="402"/>
      <c r="S101" s="410" t="s">
        <v>899</v>
      </c>
      <c r="T101" s="410" t="s">
        <v>379</v>
      </c>
      <c r="U101" s="411">
        <v>89461.24</v>
      </c>
      <c r="V101" s="412">
        <v>68664.509999999995</v>
      </c>
      <c r="W101" s="466"/>
    </row>
    <row r="102" spans="2:23" s="400" customFormat="1" x14ac:dyDescent="0.25">
      <c r="B102" s="402" t="s">
        <v>351</v>
      </c>
      <c r="C102" s="402" t="s">
        <v>395</v>
      </c>
      <c r="D102" s="402" t="s">
        <v>366</v>
      </c>
      <c r="E102" s="492" t="s">
        <v>648</v>
      </c>
      <c r="F102" s="492" t="s">
        <v>649</v>
      </c>
      <c r="G102" s="403" t="s">
        <v>650</v>
      </c>
      <c r="H102" s="404" t="s">
        <v>948</v>
      </c>
      <c r="I102" s="405" t="s">
        <v>949</v>
      </c>
      <c r="J102" s="406" t="s">
        <v>356</v>
      </c>
      <c r="K102" s="407" t="s">
        <v>357</v>
      </c>
      <c r="L102" s="408" t="s">
        <v>358</v>
      </c>
      <c r="M102" s="402" t="s">
        <v>359</v>
      </c>
      <c r="N102" s="402" t="s">
        <v>376</v>
      </c>
      <c r="O102" s="409" t="s">
        <v>949</v>
      </c>
      <c r="P102" s="402" t="s">
        <v>1005</v>
      </c>
      <c r="Q102" s="404" t="s">
        <v>951</v>
      </c>
      <c r="R102" s="402"/>
      <c r="S102" s="410" t="s">
        <v>899</v>
      </c>
      <c r="T102" s="410" t="s">
        <v>379</v>
      </c>
      <c r="U102" s="411">
        <v>93923.85</v>
      </c>
      <c r="V102" s="412">
        <v>74495.490000000005</v>
      </c>
      <c r="W102" s="466"/>
    </row>
    <row r="103" spans="2:23" s="400" customFormat="1" x14ac:dyDescent="0.25">
      <c r="B103" s="402" t="s">
        <v>351</v>
      </c>
      <c r="C103" s="402" t="s">
        <v>654</v>
      </c>
      <c r="D103" s="402" t="s">
        <v>366</v>
      </c>
      <c r="E103" s="492" t="s">
        <v>651</v>
      </c>
      <c r="F103" s="492" t="s">
        <v>652</v>
      </c>
      <c r="G103" s="403" t="s">
        <v>653</v>
      </c>
      <c r="H103" s="404" t="s">
        <v>948</v>
      </c>
      <c r="I103" s="405" t="s">
        <v>949</v>
      </c>
      <c r="J103" s="406" t="s">
        <v>356</v>
      </c>
      <c r="K103" s="407" t="s">
        <v>357</v>
      </c>
      <c r="L103" s="408" t="s">
        <v>358</v>
      </c>
      <c r="M103" s="402" t="s">
        <v>359</v>
      </c>
      <c r="N103" s="402" t="s">
        <v>376</v>
      </c>
      <c r="O103" s="409" t="s">
        <v>949</v>
      </c>
      <c r="P103" s="402" t="s">
        <v>1006</v>
      </c>
      <c r="Q103" s="404" t="s">
        <v>951</v>
      </c>
      <c r="R103" s="402"/>
      <c r="S103" s="410" t="s">
        <v>899</v>
      </c>
      <c r="T103" s="410" t="s">
        <v>379</v>
      </c>
      <c r="U103" s="411">
        <v>89567.48</v>
      </c>
      <c r="V103" s="412">
        <v>55411.23</v>
      </c>
      <c r="W103" s="466"/>
    </row>
    <row r="104" spans="2:23" s="400" customFormat="1" x14ac:dyDescent="0.25">
      <c r="B104" s="402" t="s">
        <v>351</v>
      </c>
      <c r="C104" s="402" t="s">
        <v>654</v>
      </c>
      <c r="D104" s="402" t="s">
        <v>366</v>
      </c>
      <c r="E104" s="492" t="s">
        <v>655</v>
      </c>
      <c r="F104" s="492" t="s">
        <v>656</v>
      </c>
      <c r="G104" s="403" t="s">
        <v>657</v>
      </c>
      <c r="H104" s="404" t="s">
        <v>948</v>
      </c>
      <c r="I104" s="405" t="s">
        <v>949</v>
      </c>
      <c r="J104" s="406" t="s">
        <v>356</v>
      </c>
      <c r="K104" s="407" t="s">
        <v>357</v>
      </c>
      <c r="L104" s="408" t="s">
        <v>358</v>
      </c>
      <c r="M104" s="402" t="s">
        <v>359</v>
      </c>
      <c r="N104" s="402" t="s">
        <v>376</v>
      </c>
      <c r="O104" s="409" t="s">
        <v>949</v>
      </c>
      <c r="P104" s="402" t="s">
        <v>1007</v>
      </c>
      <c r="Q104" s="404" t="s">
        <v>951</v>
      </c>
      <c r="R104" s="402"/>
      <c r="S104" s="410" t="s">
        <v>899</v>
      </c>
      <c r="T104" s="410" t="s">
        <v>379</v>
      </c>
      <c r="U104" s="411">
        <v>95177.74</v>
      </c>
      <c r="V104" s="412">
        <v>57694.31</v>
      </c>
      <c r="W104" s="466"/>
    </row>
    <row r="105" spans="2:23" s="400" customFormat="1" x14ac:dyDescent="0.25">
      <c r="B105" s="402" t="s">
        <v>351</v>
      </c>
      <c r="C105" s="402" t="s">
        <v>654</v>
      </c>
      <c r="D105" s="402" t="s">
        <v>366</v>
      </c>
      <c r="E105" s="492" t="s">
        <v>658</v>
      </c>
      <c r="F105" s="492" t="s">
        <v>659</v>
      </c>
      <c r="G105" s="403" t="s">
        <v>660</v>
      </c>
      <c r="H105" s="404" t="s">
        <v>948</v>
      </c>
      <c r="I105" s="405" t="s">
        <v>949</v>
      </c>
      <c r="J105" s="406" t="s">
        <v>356</v>
      </c>
      <c r="K105" s="407" t="s">
        <v>357</v>
      </c>
      <c r="L105" s="408" t="s">
        <v>358</v>
      </c>
      <c r="M105" s="402" t="s">
        <v>359</v>
      </c>
      <c r="N105" s="402" t="s">
        <v>391</v>
      </c>
      <c r="O105" s="409" t="s">
        <v>949</v>
      </c>
      <c r="P105" s="402" t="s">
        <v>1008</v>
      </c>
      <c r="Q105" s="404" t="s">
        <v>951</v>
      </c>
      <c r="R105" s="402"/>
      <c r="S105" s="410" t="s">
        <v>899</v>
      </c>
      <c r="T105" s="410" t="s">
        <v>379</v>
      </c>
      <c r="U105" s="411">
        <v>71656.990000000005</v>
      </c>
      <c r="V105" s="412">
        <v>43533.64</v>
      </c>
      <c r="W105" s="466"/>
    </row>
    <row r="106" spans="2:23" s="400" customFormat="1" x14ac:dyDescent="0.25">
      <c r="B106" s="402" t="s">
        <v>351</v>
      </c>
      <c r="C106" s="402" t="s">
        <v>365</v>
      </c>
      <c r="D106" s="402" t="s">
        <v>366</v>
      </c>
      <c r="E106" s="492" t="s">
        <v>661</v>
      </c>
      <c r="F106" s="492" t="s">
        <v>662</v>
      </c>
      <c r="G106" s="403" t="s">
        <v>663</v>
      </c>
      <c r="H106" s="404" t="s">
        <v>948</v>
      </c>
      <c r="I106" s="405" t="s">
        <v>949</v>
      </c>
      <c r="J106" s="406" t="s">
        <v>356</v>
      </c>
      <c r="K106" s="407" t="s">
        <v>357</v>
      </c>
      <c r="L106" s="408" t="s">
        <v>358</v>
      </c>
      <c r="M106" s="402" t="s">
        <v>359</v>
      </c>
      <c r="N106" s="402" t="s">
        <v>391</v>
      </c>
      <c r="O106" s="409" t="s">
        <v>949</v>
      </c>
      <c r="P106" s="402" t="s">
        <v>1009</v>
      </c>
      <c r="Q106" s="404" t="s">
        <v>951</v>
      </c>
      <c r="R106" s="402"/>
      <c r="S106" s="410" t="s">
        <v>899</v>
      </c>
      <c r="T106" s="410" t="s">
        <v>379</v>
      </c>
      <c r="U106" s="411">
        <v>43270.559999999998</v>
      </c>
      <c r="V106" s="412">
        <v>28501.759999999998</v>
      </c>
      <c r="W106" s="466"/>
    </row>
    <row r="107" spans="2:23" s="400" customFormat="1" x14ac:dyDescent="0.25">
      <c r="B107" s="402" t="s">
        <v>351</v>
      </c>
      <c r="C107" s="402" t="s">
        <v>654</v>
      </c>
      <c r="D107" s="402" t="s">
        <v>366</v>
      </c>
      <c r="E107" s="492" t="s">
        <v>664</v>
      </c>
      <c r="F107" s="492" t="s">
        <v>665</v>
      </c>
      <c r="G107" s="403" t="s">
        <v>666</v>
      </c>
      <c r="H107" s="404" t="s">
        <v>948</v>
      </c>
      <c r="I107" s="405" t="s">
        <v>949</v>
      </c>
      <c r="J107" s="406" t="s">
        <v>356</v>
      </c>
      <c r="K107" s="407" t="s">
        <v>357</v>
      </c>
      <c r="L107" s="408" t="s">
        <v>358</v>
      </c>
      <c r="M107" s="402" t="s">
        <v>359</v>
      </c>
      <c r="N107" s="402" t="s">
        <v>391</v>
      </c>
      <c r="O107" s="409" t="s">
        <v>949</v>
      </c>
      <c r="P107" s="402" t="s">
        <v>1010</v>
      </c>
      <c r="Q107" s="404" t="s">
        <v>951</v>
      </c>
      <c r="R107" s="402"/>
      <c r="S107" s="410" t="s">
        <v>899</v>
      </c>
      <c r="T107" s="410" t="s">
        <v>379</v>
      </c>
      <c r="U107" s="411">
        <v>75104.95</v>
      </c>
      <c r="V107" s="412">
        <v>41598.43</v>
      </c>
      <c r="W107" s="466"/>
    </row>
    <row r="108" spans="2:23" s="400" customFormat="1" x14ac:dyDescent="0.25">
      <c r="B108" s="402" t="s">
        <v>351</v>
      </c>
      <c r="C108" s="402" t="s">
        <v>654</v>
      </c>
      <c r="D108" s="402" t="s">
        <v>366</v>
      </c>
      <c r="E108" s="492" t="s">
        <v>667</v>
      </c>
      <c r="F108" s="492" t="s">
        <v>668</v>
      </c>
      <c r="G108" s="403" t="s">
        <v>669</v>
      </c>
      <c r="H108" s="404" t="s">
        <v>948</v>
      </c>
      <c r="I108" s="405" t="s">
        <v>949</v>
      </c>
      <c r="J108" s="406" t="s">
        <v>356</v>
      </c>
      <c r="K108" s="407" t="s">
        <v>357</v>
      </c>
      <c r="L108" s="408" t="s">
        <v>358</v>
      </c>
      <c r="M108" s="402" t="s">
        <v>359</v>
      </c>
      <c r="N108" s="402" t="s">
        <v>961</v>
      </c>
      <c r="O108" s="409" t="s">
        <v>949</v>
      </c>
      <c r="P108" s="402" t="s">
        <v>1011</v>
      </c>
      <c r="Q108" s="404" t="s">
        <v>951</v>
      </c>
      <c r="R108" s="402"/>
      <c r="S108" s="410" t="s">
        <v>899</v>
      </c>
      <c r="T108" s="410" t="s">
        <v>379</v>
      </c>
      <c r="U108" s="411">
        <v>23722.55</v>
      </c>
      <c r="V108" s="412">
        <v>15813.6</v>
      </c>
      <c r="W108" s="466"/>
    </row>
    <row r="109" spans="2:23" s="400" customFormat="1" x14ac:dyDescent="0.25">
      <c r="B109" s="402" t="s">
        <v>351</v>
      </c>
      <c r="C109" s="402" t="s">
        <v>654</v>
      </c>
      <c r="D109" s="402" t="s">
        <v>366</v>
      </c>
      <c r="E109" s="492" t="s">
        <v>670</v>
      </c>
      <c r="F109" s="492" t="s">
        <v>671</v>
      </c>
      <c r="G109" s="403" t="s">
        <v>672</v>
      </c>
      <c r="H109" s="404" t="s">
        <v>948</v>
      </c>
      <c r="I109" s="405" t="s">
        <v>949</v>
      </c>
      <c r="J109" s="406" t="s">
        <v>356</v>
      </c>
      <c r="K109" s="407" t="s">
        <v>357</v>
      </c>
      <c r="L109" s="408" t="s">
        <v>358</v>
      </c>
      <c r="M109" s="402" t="s">
        <v>359</v>
      </c>
      <c r="N109" s="402" t="s">
        <v>376</v>
      </c>
      <c r="O109" s="409" t="s">
        <v>949</v>
      </c>
      <c r="P109" s="402" t="s">
        <v>1012</v>
      </c>
      <c r="Q109" s="404" t="s">
        <v>951</v>
      </c>
      <c r="R109" s="402"/>
      <c r="S109" s="410" t="s">
        <v>899</v>
      </c>
      <c r="T109" s="410" t="s">
        <v>379</v>
      </c>
      <c r="U109" s="411">
        <v>37488.53</v>
      </c>
      <c r="V109" s="412">
        <v>18354.900000000001</v>
      </c>
      <c r="W109" s="466"/>
    </row>
    <row r="110" spans="2:23" s="400" customFormat="1" x14ac:dyDescent="0.25">
      <c r="B110" s="402" t="s">
        <v>351</v>
      </c>
      <c r="C110" s="402" t="s">
        <v>395</v>
      </c>
      <c r="D110" s="402" t="s">
        <v>366</v>
      </c>
      <c r="E110" s="492" t="s">
        <v>673</v>
      </c>
      <c r="F110" s="492" t="s">
        <v>674</v>
      </c>
      <c r="G110" s="403" t="s">
        <v>675</v>
      </c>
      <c r="H110" s="404" t="s">
        <v>948</v>
      </c>
      <c r="I110" s="405" t="s">
        <v>949</v>
      </c>
      <c r="J110" s="406" t="s">
        <v>356</v>
      </c>
      <c r="K110" s="407" t="s">
        <v>357</v>
      </c>
      <c r="L110" s="408" t="s">
        <v>358</v>
      </c>
      <c r="M110" s="402" t="s">
        <v>359</v>
      </c>
      <c r="N110" s="402" t="s">
        <v>961</v>
      </c>
      <c r="O110" s="409" t="s">
        <v>949</v>
      </c>
      <c r="P110" s="402" t="s">
        <v>1013</v>
      </c>
      <c r="Q110" s="404" t="s">
        <v>951</v>
      </c>
      <c r="R110" s="402"/>
      <c r="S110" s="410" t="s">
        <v>899</v>
      </c>
      <c r="T110" s="410" t="s">
        <v>379</v>
      </c>
      <c r="U110" s="411">
        <v>16044.4</v>
      </c>
      <c r="V110" s="412">
        <v>11580.39</v>
      </c>
      <c r="W110" s="466"/>
    </row>
    <row r="111" spans="2:23" s="400" customFormat="1" x14ac:dyDescent="0.25">
      <c r="B111" s="402" t="s">
        <v>351</v>
      </c>
      <c r="C111" s="402" t="s">
        <v>395</v>
      </c>
      <c r="D111" s="402" t="s">
        <v>366</v>
      </c>
      <c r="E111" s="492" t="s">
        <v>676</v>
      </c>
      <c r="F111" s="492" t="s">
        <v>677</v>
      </c>
      <c r="G111" s="403" t="s">
        <v>678</v>
      </c>
      <c r="H111" s="404" t="s">
        <v>948</v>
      </c>
      <c r="I111" s="405" t="s">
        <v>949</v>
      </c>
      <c r="J111" s="406" t="s">
        <v>356</v>
      </c>
      <c r="K111" s="407" t="s">
        <v>357</v>
      </c>
      <c r="L111" s="408" t="s">
        <v>358</v>
      </c>
      <c r="M111" s="402" t="s">
        <v>359</v>
      </c>
      <c r="N111" s="402" t="s">
        <v>961</v>
      </c>
      <c r="O111" s="409" t="s">
        <v>949</v>
      </c>
      <c r="P111" s="402" t="s">
        <v>1014</v>
      </c>
      <c r="Q111" s="404" t="s">
        <v>951</v>
      </c>
      <c r="R111" s="402"/>
      <c r="S111" s="410" t="s">
        <v>899</v>
      </c>
      <c r="T111" s="410" t="s">
        <v>379</v>
      </c>
      <c r="U111" s="411">
        <v>33913.620000000003</v>
      </c>
      <c r="V111" s="412">
        <v>26084.15</v>
      </c>
      <c r="W111" s="466"/>
    </row>
    <row r="112" spans="2:23" s="400" customFormat="1" x14ac:dyDescent="0.25">
      <c r="B112" s="402" t="s">
        <v>351</v>
      </c>
      <c r="C112" s="402" t="s">
        <v>395</v>
      </c>
      <c r="D112" s="402" t="s">
        <v>366</v>
      </c>
      <c r="E112" s="492" t="s">
        <v>679</v>
      </c>
      <c r="F112" s="492" t="s">
        <v>680</v>
      </c>
      <c r="G112" s="403" t="s">
        <v>681</v>
      </c>
      <c r="H112" s="404" t="s">
        <v>948</v>
      </c>
      <c r="I112" s="405" t="s">
        <v>949</v>
      </c>
      <c r="J112" s="406" t="s">
        <v>356</v>
      </c>
      <c r="K112" s="407" t="s">
        <v>357</v>
      </c>
      <c r="L112" s="408" t="s">
        <v>358</v>
      </c>
      <c r="M112" s="402" t="s">
        <v>359</v>
      </c>
      <c r="N112" s="402" t="s">
        <v>961</v>
      </c>
      <c r="O112" s="409" t="s">
        <v>949</v>
      </c>
      <c r="P112" s="402" t="s">
        <v>1015</v>
      </c>
      <c r="Q112" s="404" t="s">
        <v>951</v>
      </c>
      <c r="R112" s="402"/>
      <c r="S112" s="410" t="s">
        <v>899</v>
      </c>
      <c r="T112" s="410" t="s">
        <v>379</v>
      </c>
      <c r="U112" s="411">
        <v>43234.79</v>
      </c>
      <c r="V112" s="412">
        <v>31736.98</v>
      </c>
      <c r="W112" s="466"/>
    </row>
    <row r="113" spans="2:23" s="400" customFormat="1" x14ac:dyDescent="0.25">
      <c r="B113" s="402" t="s">
        <v>351</v>
      </c>
      <c r="C113" s="402" t="s">
        <v>654</v>
      </c>
      <c r="D113" s="402" t="s">
        <v>366</v>
      </c>
      <c r="E113" s="492" t="s">
        <v>682</v>
      </c>
      <c r="F113" s="492" t="s">
        <v>683</v>
      </c>
      <c r="G113" s="403" t="s">
        <v>684</v>
      </c>
      <c r="H113" s="404" t="s">
        <v>948</v>
      </c>
      <c r="I113" s="405" t="s">
        <v>949</v>
      </c>
      <c r="J113" s="406" t="s">
        <v>356</v>
      </c>
      <c r="K113" s="407" t="s">
        <v>357</v>
      </c>
      <c r="L113" s="408" t="s">
        <v>358</v>
      </c>
      <c r="M113" s="402" t="s">
        <v>359</v>
      </c>
      <c r="N113" s="402" t="s">
        <v>391</v>
      </c>
      <c r="O113" s="409" t="s">
        <v>949</v>
      </c>
      <c r="P113" s="402" t="s">
        <v>1016</v>
      </c>
      <c r="Q113" s="404" t="s">
        <v>951</v>
      </c>
      <c r="R113" s="402"/>
      <c r="S113" s="410" t="s">
        <v>899</v>
      </c>
      <c r="T113" s="410" t="s">
        <v>379</v>
      </c>
      <c r="U113" s="411">
        <v>82303.789999999994</v>
      </c>
      <c r="V113" s="412">
        <v>45516.29</v>
      </c>
      <c r="W113" s="466"/>
    </row>
    <row r="114" spans="2:23" s="400" customFormat="1" x14ac:dyDescent="0.25">
      <c r="B114" s="402" t="s">
        <v>351</v>
      </c>
      <c r="C114" s="402" t="s">
        <v>365</v>
      </c>
      <c r="D114" s="402" t="s">
        <v>926</v>
      </c>
      <c r="E114" s="492" t="s">
        <v>685</v>
      </c>
      <c r="F114" s="492" t="s">
        <v>686</v>
      </c>
      <c r="G114" s="403" t="s">
        <v>687</v>
      </c>
      <c r="H114" s="404" t="s">
        <v>948</v>
      </c>
      <c r="I114" s="405" t="s">
        <v>949</v>
      </c>
      <c r="J114" s="406" t="s">
        <v>356</v>
      </c>
      <c r="K114" s="407" t="s">
        <v>357</v>
      </c>
      <c r="L114" s="408" t="s">
        <v>358</v>
      </c>
      <c r="M114" s="402" t="s">
        <v>359</v>
      </c>
      <c r="N114" s="402" t="s">
        <v>957</v>
      </c>
      <c r="O114" s="409" t="s">
        <v>949</v>
      </c>
      <c r="P114" s="402" t="s">
        <v>1017</v>
      </c>
      <c r="Q114" s="404" t="s">
        <v>951</v>
      </c>
      <c r="R114" s="402"/>
      <c r="S114" s="410" t="s">
        <v>899</v>
      </c>
      <c r="T114" s="410" t="s">
        <v>379</v>
      </c>
      <c r="U114" s="411">
        <v>33541.46</v>
      </c>
      <c r="V114" s="412">
        <v>17178.849999999999</v>
      </c>
      <c r="W114" s="466"/>
    </row>
    <row r="115" spans="2:23" s="400" customFormat="1" x14ac:dyDescent="0.25">
      <c r="B115" s="402" t="s">
        <v>351</v>
      </c>
      <c r="C115" s="402" t="s">
        <v>654</v>
      </c>
      <c r="D115" s="402" t="s">
        <v>366</v>
      </c>
      <c r="E115" s="492" t="s">
        <v>688</v>
      </c>
      <c r="F115" s="492" t="s">
        <v>689</v>
      </c>
      <c r="G115" s="403" t="s">
        <v>690</v>
      </c>
      <c r="H115" s="404" t="s">
        <v>948</v>
      </c>
      <c r="I115" s="405" t="s">
        <v>949</v>
      </c>
      <c r="J115" s="406" t="s">
        <v>356</v>
      </c>
      <c r="K115" s="407" t="s">
        <v>357</v>
      </c>
      <c r="L115" s="408" t="s">
        <v>358</v>
      </c>
      <c r="M115" s="402" t="s">
        <v>359</v>
      </c>
      <c r="N115" s="402" t="s">
        <v>961</v>
      </c>
      <c r="O115" s="409" t="s">
        <v>949</v>
      </c>
      <c r="P115" s="402" t="s">
        <v>1018</v>
      </c>
      <c r="Q115" s="404" t="s">
        <v>951</v>
      </c>
      <c r="R115" s="402"/>
      <c r="S115" s="410" t="s">
        <v>899</v>
      </c>
      <c r="T115" s="410" t="s">
        <v>379</v>
      </c>
      <c r="U115" s="411">
        <v>30387.17</v>
      </c>
      <c r="V115" s="412">
        <v>22798.080000000002</v>
      </c>
      <c r="W115" s="466"/>
    </row>
    <row r="116" spans="2:23" s="400" customFormat="1" x14ac:dyDescent="0.25">
      <c r="B116" s="402" t="s">
        <v>351</v>
      </c>
      <c r="C116" s="402" t="s">
        <v>654</v>
      </c>
      <c r="D116" s="402" t="s">
        <v>366</v>
      </c>
      <c r="E116" s="492" t="s">
        <v>691</v>
      </c>
      <c r="F116" s="492" t="s">
        <v>692</v>
      </c>
      <c r="G116" s="403" t="s">
        <v>693</v>
      </c>
      <c r="H116" s="404" t="s">
        <v>903</v>
      </c>
      <c r="I116" s="405" t="s">
        <v>894</v>
      </c>
      <c r="J116" s="406" t="s">
        <v>356</v>
      </c>
      <c r="K116" s="407" t="s">
        <v>357</v>
      </c>
      <c r="L116" s="408" t="s">
        <v>358</v>
      </c>
      <c r="M116" s="402" t="s">
        <v>359</v>
      </c>
      <c r="N116" s="402" t="s">
        <v>1019</v>
      </c>
      <c r="O116" s="409" t="s">
        <v>896</v>
      </c>
      <c r="P116" s="402" t="s">
        <v>1020</v>
      </c>
      <c r="Q116" s="404" t="s">
        <v>401</v>
      </c>
      <c r="R116" s="402"/>
      <c r="S116" s="410" t="s">
        <v>899</v>
      </c>
      <c r="T116" s="410" t="s">
        <v>379</v>
      </c>
      <c r="U116" s="411">
        <v>24169.26</v>
      </c>
      <c r="V116" s="412">
        <v>7057.37</v>
      </c>
      <c r="W116" s="466"/>
    </row>
    <row r="117" spans="2:23" s="400" customFormat="1" x14ac:dyDescent="0.25">
      <c r="B117" s="402" t="s">
        <v>351</v>
      </c>
      <c r="C117" s="402" t="s">
        <v>395</v>
      </c>
      <c r="D117" s="402" t="s">
        <v>366</v>
      </c>
      <c r="E117" s="492" t="s">
        <v>694</v>
      </c>
      <c r="F117" s="492" t="s">
        <v>695</v>
      </c>
      <c r="G117" s="403" t="s">
        <v>696</v>
      </c>
      <c r="H117" s="404" t="s">
        <v>900</v>
      </c>
      <c r="I117" s="405" t="s">
        <v>894</v>
      </c>
      <c r="J117" s="406" t="s">
        <v>356</v>
      </c>
      <c r="K117" s="407" t="s">
        <v>357</v>
      </c>
      <c r="L117" s="408" t="s">
        <v>358</v>
      </c>
      <c r="M117" s="402" t="s">
        <v>359</v>
      </c>
      <c r="N117" s="402" t="s">
        <v>901</v>
      </c>
      <c r="O117" s="409" t="s">
        <v>896</v>
      </c>
      <c r="P117" s="402" t="s">
        <v>1021</v>
      </c>
      <c r="Q117" s="404" t="s">
        <v>401</v>
      </c>
      <c r="R117" s="402"/>
      <c r="S117" s="410" t="s">
        <v>899</v>
      </c>
      <c r="T117" s="410" t="s">
        <v>379</v>
      </c>
      <c r="U117" s="411">
        <v>58976.18</v>
      </c>
      <c r="V117" s="412">
        <v>6612.57</v>
      </c>
      <c r="W117" s="466"/>
    </row>
    <row r="118" spans="2:23" s="400" customFormat="1" x14ac:dyDescent="0.25">
      <c r="B118" s="402" t="s">
        <v>351</v>
      </c>
      <c r="C118" s="402" t="s">
        <v>395</v>
      </c>
      <c r="D118" s="402" t="s">
        <v>366</v>
      </c>
      <c r="E118" s="492" t="s">
        <v>697</v>
      </c>
      <c r="F118" s="492" t="s">
        <v>698</v>
      </c>
      <c r="G118" s="403" t="s">
        <v>699</v>
      </c>
      <c r="H118" s="404" t="s">
        <v>948</v>
      </c>
      <c r="I118" s="405" t="s">
        <v>949</v>
      </c>
      <c r="J118" s="406" t="s">
        <v>356</v>
      </c>
      <c r="K118" s="407" t="s">
        <v>357</v>
      </c>
      <c r="L118" s="408" t="s">
        <v>358</v>
      </c>
      <c r="M118" s="402" t="s">
        <v>359</v>
      </c>
      <c r="N118" s="402" t="s">
        <v>961</v>
      </c>
      <c r="O118" s="409" t="s">
        <v>949</v>
      </c>
      <c r="P118" s="402" t="s">
        <v>1022</v>
      </c>
      <c r="Q118" s="404" t="s">
        <v>951</v>
      </c>
      <c r="R118" s="402"/>
      <c r="S118" s="410" t="s">
        <v>899</v>
      </c>
      <c r="T118" s="410" t="s">
        <v>379</v>
      </c>
      <c r="U118" s="411">
        <v>36585.06</v>
      </c>
      <c r="V118" s="412">
        <v>25765.31</v>
      </c>
      <c r="W118" s="466"/>
    </row>
    <row r="119" spans="2:23" s="400" customFormat="1" x14ac:dyDescent="0.25">
      <c r="B119" s="402" t="s">
        <v>351</v>
      </c>
      <c r="C119" s="402" t="s">
        <v>654</v>
      </c>
      <c r="D119" s="402" t="s">
        <v>366</v>
      </c>
      <c r="E119" s="492" t="s">
        <v>700</v>
      </c>
      <c r="F119" s="492" t="s">
        <v>701</v>
      </c>
      <c r="G119" s="403" t="s">
        <v>702</v>
      </c>
      <c r="H119" s="404" t="s">
        <v>948</v>
      </c>
      <c r="I119" s="405" t="s">
        <v>949</v>
      </c>
      <c r="J119" s="406" t="s">
        <v>356</v>
      </c>
      <c r="K119" s="407" t="s">
        <v>357</v>
      </c>
      <c r="L119" s="408" t="s">
        <v>358</v>
      </c>
      <c r="M119" s="402" t="s">
        <v>359</v>
      </c>
      <c r="N119" s="402" t="s">
        <v>961</v>
      </c>
      <c r="O119" s="409" t="s">
        <v>949</v>
      </c>
      <c r="P119" s="402" t="s">
        <v>1023</v>
      </c>
      <c r="Q119" s="404" t="s">
        <v>951</v>
      </c>
      <c r="R119" s="402"/>
      <c r="S119" s="410" t="s">
        <v>899</v>
      </c>
      <c r="T119" s="410" t="s">
        <v>379</v>
      </c>
      <c r="U119" s="411">
        <v>36829.39</v>
      </c>
      <c r="V119" s="412">
        <v>26731.1</v>
      </c>
      <c r="W119" s="466"/>
    </row>
    <row r="120" spans="2:23" s="400" customFormat="1" x14ac:dyDescent="0.25">
      <c r="B120" s="402" t="s">
        <v>351</v>
      </c>
      <c r="C120" s="402" t="s">
        <v>365</v>
      </c>
      <c r="D120" s="402" t="s">
        <v>366</v>
      </c>
      <c r="E120" s="492" t="s">
        <v>703</v>
      </c>
      <c r="F120" s="492" t="s">
        <v>704</v>
      </c>
      <c r="G120" s="403" t="s">
        <v>705</v>
      </c>
      <c r="H120" s="404" t="s">
        <v>909</v>
      </c>
      <c r="I120" s="405" t="s">
        <v>894</v>
      </c>
      <c r="J120" s="406" t="s">
        <v>356</v>
      </c>
      <c r="K120" s="407" t="s">
        <v>357</v>
      </c>
      <c r="L120" s="408" t="s">
        <v>358</v>
      </c>
      <c r="M120" s="402" t="s">
        <v>359</v>
      </c>
      <c r="N120" s="402" t="s">
        <v>910</v>
      </c>
      <c r="O120" s="409" t="s">
        <v>896</v>
      </c>
      <c r="P120" s="402" t="s">
        <v>1024</v>
      </c>
      <c r="Q120" s="404" t="s">
        <v>898</v>
      </c>
      <c r="R120" s="402"/>
      <c r="S120" s="410" t="s">
        <v>899</v>
      </c>
      <c r="T120" s="410" t="s">
        <v>379</v>
      </c>
      <c r="U120" s="411">
        <v>101432.5</v>
      </c>
      <c r="V120" s="412">
        <v>13076.12</v>
      </c>
      <c r="W120" s="466"/>
    </row>
    <row r="121" spans="2:23" s="400" customFormat="1" x14ac:dyDescent="0.25">
      <c r="B121" s="402" t="s">
        <v>351</v>
      </c>
      <c r="C121" s="402" t="s">
        <v>395</v>
      </c>
      <c r="D121" s="402" t="s">
        <v>366</v>
      </c>
      <c r="E121" s="492" t="s">
        <v>706</v>
      </c>
      <c r="F121" s="492" t="s">
        <v>707</v>
      </c>
      <c r="G121" s="403" t="s">
        <v>708</v>
      </c>
      <c r="H121" s="404" t="s">
        <v>948</v>
      </c>
      <c r="I121" s="405" t="s">
        <v>949</v>
      </c>
      <c r="J121" s="406" t="s">
        <v>356</v>
      </c>
      <c r="K121" s="407" t="s">
        <v>357</v>
      </c>
      <c r="L121" s="408" t="s">
        <v>358</v>
      </c>
      <c r="M121" s="402" t="s">
        <v>359</v>
      </c>
      <c r="N121" s="402" t="s">
        <v>961</v>
      </c>
      <c r="O121" s="409" t="s">
        <v>949</v>
      </c>
      <c r="P121" s="402" t="s">
        <v>1025</v>
      </c>
      <c r="Q121" s="404" t="s">
        <v>951</v>
      </c>
      <c r="R121" s="402"/>
      <c r="S121" s="410" t="s">
        <v>899</v>
      </c>
      <c r="T121" s="410" t="s">
        <v>379</v>
      </c>
      <c r="U121" s="411">
        <v>30605.14</v>
      </c>
      <c r="V121" s="412">
        <v>21889.88</v>
      </c>
      <c r="W121" s="466"/>
    </row>
    <row r="122" spans="2:23" s="400" customFormat="1" x14ac:dyDescent="0.25">
      <c r="B122" s="402" t="s">
        <v>351</v>
      </c>
      <c r="C122" s="402" t="s">
        <v>395</v>
      </c>
      <c r="D122" s="402" t="s">
        <v>366</v>
      </c>
      <c r="E122" s="492" t="s">
        <v>709</v>
      </c>
      <c r="F122" s="492" t="s">
        <v>710</v>
      </c>
      <c r="G122" s="403" t="s">
        <v>711</v>
      </c>
      <c r="H122" s="404" t="s">
        <v>948</v>
      </c>
      <c r="I122" s="405" t="s">
        <v>949</v>
      </c>
      <c r="J122" s="406" t="s">
        <v>356</v>
      </c>
      <c r="K122" s="407" t="s">
        <v>357</v>
      </c>
      <c r="L122" s="408" t="s">
        <v>358</v>
      </c>
      <c r="M122" s="402" t="s">
        <v>359</v>
      </c>
      <c r="N122" s="402" t="s">
        <v>961</v>
      </c>
      <c r="O122" s="409" t="s">
        <v>949</v>
      </c>
      <c r="P122" s="402" t="s">
        <v>1026</v>
      </c>
      <c r="Q122" s="404" t="s">
        <v>951</v>
      </c>
      <c r="R122" s="402"/>
      <c r="S122" s="410" t="s">
        <v>899</v>
      </c>
      <c r="T122" s="410" t="s">
        <v>379</v>
      </c>
      <c r="U122" s="411">
        <v>39852.33</v>
      </c>
      <c r="V122" s="412">
        <v>23868.39</v>
      </c>
      <c r="W122" s="466"/>
    </row>
    <row r="123" spans="2:23" s="400" customFormat="1" x14ac:dyDescent="0.25">
      <c r="B123" s="402" t="s">
        <v>351</v>
      </c>
      <c r="C123" s="402" t="s">
        <v>654</v>
      </c>
      <c r="D123" s="402" t="s">
        <v>366</v>
      </c>
      <c r="E123" s="492" t="s">
        <v>712</v>
      </c>
      <c r="F123" s="492" t="s">
        <v>713</v>
      </c>
      <c r="G123" s="403" t="s">
        <v>714</v>
      </c>
      <c r="H123" s="404" t="s">
        <v>903</v>
      </c>
      <c r="I123" s="405" t="s">
        <v>894</v>
      </c>
      <c r="J123" s="406" t="s">
        <v>356</v>
      </c>
      <c r="K123" s="407" t="s">
        <v>357</v>
      </c>
      <c r="L123" s="408" t="s">
        <v>358</v>
      </c>
      <c r="M123" s="402" t="s">
        <v>359</v>
      </c>
      <c r="N123" s="402" t="s">
        <v>1019</v>
      </c>
      <c r="O123" s="409" t="s">
        <v>896</v>
      </c>
      <c r="P123" s="402" t="s">
        <v>1027</v>
      </c>
      <c r="Q123" s="404" t="s">
        <v>401</v>
      </c>
      <c r="R123" s="402"/>
      <c r="S123" s="410" t="s">
        <v>899</v>
      </c>
      <c r="T123" s="410" t="s">
        <v>379</v>
      </c>
      <c r="U123" s="411">
        <v>24169.26</v>
      </c>
      <c r="V123" s="412">
        <v>7057.37</v>
      </c>
      <c r="W123" s="466"/>
    </row>
    <row r="124" spans="2:23" s="400" customFormat="1" x14ac:dyDescent="0.25">
      <c r="B124" s="402" t="s">
        <v>351</v>
      </c>
      <c r="C124" s="402" t="s">
        <v>654</v>
      </c>
      <c r="D124" s="402" t="s">
        <v>366</v>
      </c>
      <c r="E124" s="492" t="s">
        <v>715</v>
      </c>
      <c r="F124" s="492" t="s">
        <v>716</v>
      </c>
      <c r="G124" s="403" t="s">
        <v>717</v>
      </c>
      <c r="H124" s="404" t="s">
        <v>1028</v>
      </c>
      <c r="I124" s="405" t="s">
        <v>894</v>
      </c>
      <c r="J124" s="406" t="s">
        <v>356</v>
      </c>
      <c r="K124" s="407" t="s">
        <v>357</v>
      </c>
      <c r="L124" s="408" t="s">
        <v>358</v>
      </c>
      <c r="M124" s="402" t="s">
        <v>359</v>
      </c>
      <c r="N124" s="402" t="s">
        <v>1029</v>
      </c>
      <c r="O124" s="409" t="s">
        <v>896</v>
      </c>
      <c r="P124" s="402" t="s">
        <v>1030</v>
      </c>
      <c r="Q124" s="404" t="s">
        <v>898</v>
      </c>
      <c r="R124" s="402"/>
      <c r="S124" s="410" t="s">
        <v>899</v>
      </c>
      <c r="T124" s="410" t="s">
        <v>379</v>
      </c>
      <c r="U124" s="411">
        <v>53286.36</v>
      </c>
      <c r="V124" s="412">
        <v>15592.24</v>
      </c>
      <c r="W124" s="466"/>
    </row>
    <row r="125" spans="2:23" s="400" customFormat="1" x14ac:dyDescent="0.25">
      <c r="B125" s="402" t="s">
        <v>351</v>
      </c>
      <c r="C125" s="402" t="s">
        <v>365</v>
      </c>
      <c r="D125" s="402" t="s">
        <v>366</v>
      </c>
      <c r="E125" s="492" t="s">
        <v>718</v>
      </c>
      <c r="F125" s="492" t="s">
        <v>719</v>
      </c>
      <c r="G125" s="403" t="s">
        <v>720</v>
      </c>
      <c r="H125" s="404" t="s">
        <v>912</v>
      </c>
      <c r="I125" s="405" t="s">
        <v>894</v>
      </c>
      <c r="J125" s="406" t="s">
        <v>356</v>
      </c>
      <c r="K125" s="407" t="s">
        <v>357</v>
      </c>
      <c r="L125" s="408" t="s">
        <v>358</v>
      </c>
      <c r="M125" s="402" t="s">
        <v>359</v>
      </c>
      <c r="N125" s="402" t="s">
        <v>933</v>
      </c>
      <c r="O125" s="409" t="s">
        <v>896</v>
      </c>
      <c r="P125" s="402" t="s">
        <v>1031</v>
      </c>
      <c r="Q125" s="404" t="s">
        <v>898</v>
      </c>
      <c r="R125" s="402"/>
      <c r="S125" s="410" t="s">
        <v>899</v>
      </c>
      <c r="T125" s="410" t="s">
        <v>379</v>
      </c>
      <c r="U125" s="411">
        <v>71962.490000000005</v>
      </c>
      <c r="V125" s="412">
        <v>35889.29</v>
      </c>
      <c r="W125" s="466"/>
    </row>
    <row r="126" spans="2:23" s="400" customFormat="1" x14ac:dyDescent="0.25">
      <c r="B126" s="402" t="s">
        <v>351</v>
      </c>
      <c r="C126" s="402" t="s">
        <v>654</v>
      </c>
      <c r="D126" s="402" t="s">
        <v>366</v>
      </c>
      <c r="E126" s="492" t="s">
        <v>721</v>
      </c>
      <c r="F126" s="492" t="s">
        <v>722</v>
      </c>
      <c r="G126" s="403" t="s">
        <v>723</v>
      </c>
      <c r="H126" s="404" t="s">
        <v>922</v>
      </c>
      <c r="I126" s="405" t="s">
        <v>894</v>
      </c>
      <c r="J126" s="406" t="s">
        <v>356</v>
      </c>
      <c r="K126" s="407" t="s">
        <v>357</v>
      </c>
      <c r="L126" s="408" t="s">
        <v>358</v>
      </c>
      <c r="M126" s="402" t="s">
        <v>359</v>
      </c>
      <c r="N126" s="402" t="s">
        <v>1032</v>
      </c>
      <c r="O126" s="409" t="s">
        <v>896</v>
      </c>
      <c r="P126" s="402" t="s">
        <v>1033</v>
      </c>
      <c r="Q126" s="404" t="s">
        <v>401</v>
      </c>
      <c r="R126" s="402"/>
      <c r="S126" s="410" t="s">
        <v>899</v>
      </c>
      <c r="T126" s="410" t="s">
        <v>379</v>
      </c>
      <c r="U126" s="411">
        <v>29911.72</v>
      </c>
      <c r="V126" s="412">
        <v>8902.2199999999993</v>
      </c>
      <c r="W126" s="466"/>
    </row>
    <row r="127" spans="2:23" s="400" customFormat="1" x14ac:dyDescent="0.25">
      <c r="B127" s="402" t="s">
        <v>351</v>
      </c>
      <c r="C127" s="402" t="s">
        <v>395</v>
      </c>
      <c r="D127" s="402" t="s">
        <v>366</v>
      </c>
      <c r="E127" s="492" t="s">
        <v>724</v>
      </c>
      <c r="F127" s="492" t="s">
        <v>725</v>
      </c>
      <c r="G127" s="403" t="s">
        <v>726</v>
      </c>
      <c r="H127" s="404" t="s">
        <v>903</v>
      </c>
      <c r="I127" s="405" t="s">
        <v>894</v>
      </c>
      <c r="J127" s="406" t="s">
        <v>356</v>
      </c>
      <c r="K127" s="407" t="s">
        <v>357</v>
      </c>
      <c r="L127" s="408" t="s">
        <v>358</v>
      </c>
      <c r="M127" s="402" t="s">
        <v>359</v>
      </c>
      <c r="N127" s="402" t="s">
        <v>904</v>
      </c>
      <c r="O127" s="409" t="s">
        <v>896</v>
      </c>
      <c r="P127" s="402" t="s">
        <v>1034</v>
      </c>
      <c r="Q127" s="404" t="s">
        <v>401</v>
      </c>
      <c r="R127" s="402"/>
      <c r="S127" s="410" t="s">
        <v>899</v>
      </c>
      <c r="T127" s="410" t="s">
        <v>379</v>
      </c>
      <c r="U127" s="411">
        <v>51774.35</v>
      </c>
      <c r="V127" s="412">
        <v>6103.81</v>
      </c>
      <c r="W127" s="466"/>
    </row>
    <row r="128" spans="2:23" s="400" customFormat="1" x14ac:dyDescent="0.25">
      <c r="B128" s="402" t="s">
        <v>351</v>
      </c>
      <c r="C128" s="402" t="s">
        <v>395</v>
      </c>
      <c r="D128" s="402" t="s">
        <v>366</v>
      </c>
      <c r="E128" s="492" t="s">
        <v>727</v>
      </c>
      <c r="F128" s="492" t="s">
        <v>728</v>
      </c>
      <c r="G128" s="403" t="s">
        <v>729</v>
      </c>
      <c r="H128" s="404" t="s">
        <v>903</v>
      </c>
      <c r="I128" s="405" t="s">
        <v>894</v>
      </c>
      <c r="J128" s="406" t="s">
        <v>356</v>
      </c>
      <c r="K128" s="407" t="s">
        <v>357</v>
      </c>
      <c r="L128" s="408" t="s">
        <v>358</v>
      </c>
      <c r="M128" s="402" t="s">
        <v>359</v>
      </c>
      <c r="N128" s="402" t="s">
        <v>904</v>
      </c>
      <c r="O128" s="409" t="s">
        <v>896</v>
      </c>
      <c r="P128" s="402" t="s">
        <v>1035</v>
      </c>
      <c r="Q128" s="404" t="s">
        <v>401</v>
      </c>
      <c r="R128" s="402"/>
      <c r="S128" s="410" t="s">
        <v>899</v>
      </c>
      <c r="T128" s="410" t="s">
        <v>379</v>
      </c>
      <c r="U128" s="411">
        <v>52029.85</v>
      </c>
      <c r="V128" s="412">
        <v>6103.81</v>
      </c>
      <c r="W128" s="466"/>
    </row>
    <row r="129" spans="2:23" s="400" customFormat="1" x14ac:dyDescent="0.25">
      <c r="B129" s="402" t="s">
        <v>351</v>
      </c>
      <c r="C129" s="402" t="s">
        <v>365</v>
      </c>
      <c r="D129" s="402" t="s">
        <v>366</v>
      </c>
      <c r="E129" s="492" t="s">
        <v>730</v>
      </c>
      <c r="F129" s="492" t="s">
        <v>731</v>
      </c>
      <c r="G129" s="403" t="s">
        <v>732</v>
      </c>
      <c r="H129" s="404" t="s">
        <v>912</v>
      </c>
      <c r="I129" s="405" t="s">
        <v>894</v>
      </c>
      <c r="J129" s="406" t="s">
        <v>356</v>
      </c>
      <c r="K129" s="407" t="s">
        <v>357</v>
      </c>
      <c r="L129" s="408" t="s">
        <v>358</v>
      </c>
      <c r="M129" s="402" t="s">
        <v>359</v>
      </c>
      <c r="N129" s="402" t="s">
        <v>913</v>
      </c>
      <c r="O129" s="409" t="s">
        <v>896</v>
      </c>
      <c r="P129" s="402" t="s">
        <v>1036</v>
      </c>
      <c r="Q129" s="404" t="s">
        <v>898</v>
      </c>
      <c r="R129" s="402"/>
      <c r="S129" s="410" t="s">
        <v>899</v>
      </c>
      <c r="T129" s="410" t="s">
        <v>379</v>
      </c>
      <c r="U129" s="411">
        <v>139441.16</v>
      </c>
      <c r="V129" s="412">
        <v>20161.88</v>
      </c>
      <c r="W129" s="466"/>
    </row>
    <row r="130" spans="2:23" s="400" customFormat="1" x14ac:dyDescent="0.25">
      <c r="B130" s="402" t="s">
        <v>351</v>
      </c>
      <c r="C130" s="402" t="s">
        <v>365</v>
      </c>
      <c r="D130" s="402" t="s">
        <v>366</v>
      </c>
      <c r="E130" s="492" t="s">
        <v>733</v>
      </c>
      <c r="F130" s="492" t="s">
        <v>734</v>
      </c>
      <c r="G130" s="403" t="s">
        <v>735</v>
      </c>
      <c r="H130" s="404" t="s">
        <v>903</v>
      </c>
      <c r="I130" s="405" t="s">
        <v>894</v>
      </c>
      <c r="J130" s="406" t="s">
        <v>356</v>
      </c>
      <c r="K130" s="407" t="s">
        <v>357</v>
      </c>
      <c r="L130" s="408" t="s">
        <v>358</v>
      </c>
      <c r="M130" s="402" t="s">
        <v>359</v>
      </c>
      <c r="N130" s="402" t="s">
        <v>904</v>
      </c>
      <c r="O130" s="409" t="s">
        <v>896</v>
      </c>
      <c r="P130" s="402" t="s">
        <v>1037</v>
      </c>
      <c r="Q130" s="404" t="s">
        <v>401</v>
      </c>
      <c r="R130" s="402"/>
      <c r="S130" s="410" t="s">
        <v>899</v>
      </c>
      <c r="T130" s="410" t="s">
        <v>379</v>
      </c>
      <c r="U130" s="411">
        <v>51651.85</v>
      </c>
      <c r="V130" s="412">
        <v>6103.81</v>
      </c>
      <c r="W130" s="466"/>
    </row>
    <row r="131" spans="2:23" s="400" customFormat="1" x14ac:dyDescent="0.25">
      <c r="B131" s="402" t="s">
        <v>351</v>
      </c>
      <c r="C131" s="402" t="s">
        <v>365</v>
      </c>
      <c r="D131" s="402" t="s">
        <v>366</v>
      </c>
      <c r="E131" s="492" t="s">
        <v>736</v>
      </c>
      <c r="F131" s="492" t="s">
        <v>737</v>
      </c>
      <c r="G131" s="403" t="s">
        <v>738</v>
      </c>
      <c r="H131" s="404" t="s">
        <v>903</v>
      </c>
      <c r="I131" s="405" t="s">
        <v>894</v>
      </c>
      <c r="J131" s="406" t="s">
        <v>356</v>
      </c>
      <c r="K131" s="407" t="s">
        <v>357</v>
      </c>
      <c r="L131" s="408" t="s">
        <v>358</v>
      </c>
      <c r="M131" s="402" t="s">
        <v>359</v>
      </c>
      <c r="N131" s="402" t="s">
        <v>904</v>
      </c>
      <c r="O131" s="409" t="s">
        <v>896</v>
      </c>
      <c r="P131" s="402" t="s">
        <v>1038</v>
      </c>
      <c r="Q131" s="404" t="s">
        <v>401</v>
      </c>
      <c r="R131" s="402"/>
      <c r="S131" s="410" t="s">
        <v>899</v>
      </c>
      <c r="T131" s="410" t="s">
        <v>379</v>
      </c>
      <c r="U131" s="411">
        <v>51713.1</v>
      </c>
      <c r="V131" s="412">
        <v>6103.81</v>
      </c>
      <c r="W131" s="466"/>
    </row>
    <row r="132" spans="2:23" s="400" customFormat="1" x14ac:dyDescent="0.25">
      <c r="B132" s="402" t="s">
        <v>351</v>
      </c>
      <c r="C132" s="402" t="s">
        <v>365</v>
      </c>
      <c r="D132" s="402" t="s">
        <v>366</v>
      </c>
      <c r="E132" s="492" t="s">
        <v>739</v>
      </c>
      <c r="F132" s="492" t="s">
        <v>740</v>
      </c>
      <c r="G132" s="403" t="s">
        <v>741</v>
      </c>
      <c r="H132" s="404" t="s">
        <v>903</v>
      </c>
      <c r="I132" s="405" t="s">
        <v>894</v>
      </c>
      <c r="J132" s="406" t="s">
        <v>356</v>
      </c>
      <c r="K132" s="407" t="s">
        <v>357</v>
      </c>
      <c r="L132" s="408" t="s">
        <v>358</v>
      </c>
      <c r="M132" s="402" t="s">
        <v>359</v>
      </c>
      <c r="N132" s="402" t="s">
        <v>904</v>
      </c>
      <c r="O132" s="409" t="s">
        <v>896</v>
      </c>
      <c r="P132" s="402" t="s">
        <v>1039</v>
      </c>
      <c r="Q132" s="404" t="s">
        <v>401</v>
      </c>
      <c r="R132" s="402"/>
      <c r="S132" s="410" t="s">
        <v>899</v>
      </c>
      <c r="T132" s="410" t="s">
        <v>379</v>
      </c>
      <c r="U132" s="411">
        <v>51713.1</v>
      </c>
      <c r="V132" s="412">
        <v>6103.81</v>
      </c>
      <c r="W132" s="466"/>
    </row>
    <row r="133" spans="2:23" s="400" customFormat="1" x14ac:dyDescent="0.25">
      <c r="B133" s="402" t="s">
        <v>351</v>
      </c>
      <c r="C133" s="402" t="s">
        <v>365</v>
      </c>
      <c r="D133" s="402" t="s">
        <v>366</v>
      </c>
      <c r="E133" s="492" t="s">
        <v>742</v>
      </c>
      <c r="F133" s="492" t="s">
        <v>743</v>
      </c>
      <c r="G133" s="403" t="s">
        <v>744</v>
      </c>
      <c r="H133" s="404" t="s">
        <v>903</v>
      </c>
      <c r="I133" s="405" t="s">
        <v>894</v>
      </c>
      <c r="J133" s="406" t="s">
        <v>356</v>
      </c>
      <c r="K133" s="407" t="s">
        <v>357</v>
      </c>
      <c r="L133" s="408" t="s">
        <v>358</v>
      </c>
      <c r="M133" s="402" t="s">
        <v>359</v>
      </c>
      <c r="N133" s="402" t="s">
        <v>904</v>
      </c>
      <c r="O133" s="409" t="s">
        <v>896</v>
      </c>
      <c r="P133" s="402" t="s">
        <v>1040</v>
      </c>
      <c r="Q133" s="404" t="s">
        <v>401</v>
      </c>
      <c r="R133" s="402"/>
      <c r="S133" s="410" t="s">
        <v>899</v>
      </c>
      <c r="T133" s="410" t="s">
        <v>379</v>
      </c>
      <c r="U133" s="411">
        <v>51686.85</v>
      </c>
      <c r="V133" s="412">
        <v>6103.81</v>
      </c>
      <c r="W133" s="466"/>
    </row>
    <row r="134" spans="2:23" s="400" customFormat="1" x14ac:dyDescent="0.25">
      <c r="B134" s="402" t="s">
        <v>351</v>
      </c>
      <c r="C134" s="402" t="s">
        <v>395</v>
      </c>
      <c r="D134" s="402" t="s">
        <v>366</v>
      </c>
      <c r="E134" s="492" t="s">
        <v>745</v>
      </c>
      <c r="F134" s="492" t="s">
        <v>746</v>
      </c>
      <c r="G134" s="403" t="s">
        <v>747</v>
      </c>
      <c r="H134" s="404" t="s">
        <v>903</v>
      </c>
      <c r="I134" s="405" t="s">
        <v>894</v>
      </c>
      <c r="J134" s="406" t="s">
        <v>356</v>
      </c>
      <c r="K134" s="407" t="s">
        <v>357</v>
      </c>
      <c r="L134" s="408" t="s">
        <v>358</v>
      </c>
      <c r="M134" s="402" t="s">
        <v>359</v>
      </c>
      <c r="N134" s="402" t="s">
        <v>904</v>
      </c>
      <c r="O134" s="409" t="s">
        <v>896</v>
      </c>
      <c r="P134" s="402" t="s">
        <v>1041</v>
      </c>
      <c r="Q134" s="404" t="s">
        <v>401</v>
      </c>
      <c r="R134" s="402"/>
      <c r="S134" s="410" t="s">
        <v>899</v>
      </c>
      <c r="T134" s="410" t="s">
        <v>379</v>
      </c>
      <c r="U134" s="411">
        <v>51878.53</v>
      </c>
      <c r="V134" s="412">
        <v>15260.83</v>
      </c>
      <c r="W134" s="466"/>
    </row>
    <row r="135" spans="2:23" s="400" customFormat="1" x14ac:dyDescent="0.25">
      <c r="B135" s="402" t="s">
        <v>351</v>
      </c>
      <c r="C135" s="402" t="s">
        <v>365</v>
      </c>
      <c r="D135" s="402" t="s">
        <v>366</v>
      </c>
      <c r="E135" s="492" t="s">
        <v>748</v>
      </c>
      <c r="F135" s="492" t="s">
        <v>749</v>
      </c>
      <c r="G135" s="403" t="s">
        <v>750</v>
      </c>
      <c r="H135" s="404" t="s">
        <v>903</v>
      </c>
      <c r="I135" s="405" t="s">
        <v>894</v>
      </c>
      <c r="J135" s="406" t="s">
        <v>356</v>
      </c>
      <c r="K135" s="407" t="s">
        <v>357</v>
      </c>
      <c r="L135" s="408" t="s">
        <v>358</v>
      </c>
      <c r="M135" s="402" t="s">
        <v>359</v>
      </c>
      <c r="N135" s="402" t="s">
        <v>904</v>
      </c>
      <c r="O135" s="409" t="s">
        <v>896</v>
      </c>
      <c r="P135" s="402" t="s">
        <v>1042</v>
      </c>
      <c r="Q135" s="404" t="s">
        <v>401</v>
      </c>
      <c r="R135" s="402"/>
      <c r="S135" s="410" t="s">
        <v>899</v>
      </c>
      <c r="T135" s="410" t="s">
        <v>379</v>
      </c>
      <c r="U135" s="411">
        <v>52091.85</v>
      </c>
      <c r="V135" s="412">
        <v>6103.81</v>
      </c>
      <c r="W135" s="466"/>
    </row>
    <row r="136" spans="2:23" s="400" customFormat="1" x14ac:dyDescent="0.25">
      <c r="B136" s="402" t="s">
        <v>351</v>
      </c>
      <c r="C136" s="402" t="s">
        <v>395</v>
      </c>
      <c r="D136" s="402" t="s">
        <v>366</v>
      </c>
      <c r="E136" s="492" t="s">
        <v>751</v>
      </c>
      <c r="F136" s="492" t="s">
        <v>752</v>
      </c>
      <c r="G136" s="403" t="s">
        <v>753</v>
      </c>
      <c r="H136" s="404" t="s">
        <v>912</v>
      </c>
      <c r="I136" s="405" t="s">
        <v>894</v>
      </c>
      <c r="J136" s="406" t="s">
        <v>356</v>
      </c>
      <c r="K136" s="407" t="s">
        <v>357</v>
      </c>
      <c r="L136" s="408" t="s">
        <v>358</v>
      </c>
      <c r="M136" s="402" t="s">
        <v>359</v>
      </c>
      <c r="N136" s="402" t="s">
        <v>913</v>
      </c>
      <c r="O136" s="409" t="s">
        <v>896</v>
      </c>
      <c r="P136" s="402" t="s">
        <v>1043</v>
      </c>
      <c r="Q136" s="404" t="s">
        <v>898</v>
      </c>
      <c r="R136" s="402"/>
      <c r="S136" s="410" t="s">
        <v>899</v>
      </c>
      <c r="T136" s="410" t="s">
        <v>379</v>
      </c>
      <c r="U136" s="411">
        <v>127369.74</v>
      </c>
      <c r="V136" s="412">
        <v>18001.87</v>
      </c>
      <c r="W136" s="466"/>
    </row>
    <row r="137" spans="2:23" s="400" customFormat="1" x14ac:dyDescent="0.25">
      <c r="B137" s="402" t="s">
        <v>351</v>
      </c>
      <c r="C137" s="402" t="s">
        <v>654</v>
      </c>
      <c r="D137" s="402" t="s">
        <v>366</v>
      </c>
      <c r="E137" s="492" t="s">
        <v>754</v>
      </c>
      <c r="F137" s="492" t="s">
        <v>755</v>
      </c>
      <c r="G137" s="403" t="s">
        <v>756</v>
      </c>
      <c r="H137" s="404" t="s">
        <v>1028</v>
      </c>
      <c r="I137" s="405" t="s">
        <v>894</v>
      </c>
      <c r="J137" s="406" t="s">
        <v>356</v>
      </c>
      <c r="K137" s="407" t="s">
        <v>357</v>
      </c>
      <c r="L137" s="408" t="s">
        <v>358</v>
      </c>
      <c r="M137" s="402" t="s">
        <v>359</v>
      </c>
      <c r="N137" s="402" t="s">
        <v>1029</v>
      </c>
      <c r="O137" s="409" t="s">
        <v>896</v>
      </c>
      <c r="P137" s="402" t="s">
        <v>1044</v>
      </c>
      <c r="Q137" s="404" t="s">
        <v>898</v>
      </c>
      <c r="R137" s="402"/>
      <c r="S137" s="410" t="s">
        <v>899</v>
      </c>
      <c r="T137" s="410" t="s">
        <v>379</v>
      </c>
      <c r="U137" s="411">
        <v>53286.36</v>
      </c>
      <c r="V137" s="412">
        <v>15536.55</v>
      </c>
      <c r="W137" s="466"/>
    </row>
    <row r="138" spans="2:23" s="400" customFormat="1" x14ac:dyDescent="0.25">
      <c r="B138" s="402" t="s">
        <v>351</v>
      </c>
      <c r="C138" s="402" t="s">
        <v>654</v>
      </c>
      <c r="D138" s="402" t="s">
        <v>366</v>
      </c>
      <c r="E138" s="492" t="s">
        <v>757</v>
      </c>
      <c r="F138" s="492" t="s">
        <v>758</v>
      </c>
      <c r="G138" s="403" t="s">
        <v>759</v>
      </c>
      <c r="H138" s="404" t="s">
        <v>903</v>
      </c>
      <c r="I138" s="405" t="s">
        <v>894</v>
      </c>
      <c r="J138" s="406" t="s">
        <v>356</v>
      </c>
      <c r="K138" s="407" t="s">
        <v>357</v>
      </c>
      <c r="L138" s="408" t="s">
        <v>358</v>
      </c>
      <c r="M138" s="402" t="s">
        <v>359</v>
      </c>
      <c r="N138" s="402" t="s">
        <v>1019</v>
      </c>
      <c r="O138" s="409" t="s">
        <v>896</v>
      </c>
      <c r="P138" s="402" t="s">
        <v>1045</v>
      </c>
      <c r="Q138" s="404" t="s">
        <v>401</v>
      </c>
      <c r="R138" s="402"/>
      <c r="S138" s="410" t="s">
        <v>899</v>
      </c>
      <c r="T138" s="410" t="s">
        <v>379</v>
      </c>
      <c r="U138" s="411">
        <v>24429.78</v>
      </c>
      <c r="V138" s="412">
        <v>7278.64</v>
      </c>
      <c r="W138" s="466"/>
    </row>
    <row r="139" spans="2:23" s="400" customFormat="1" x14ac:dyDescent="0.25">
      <c r="B139" s="402" t="s">
        <v>351</v>
      </c>
      <c r="C139" s="402" t="s">
        <v>654</v>
      </c>
      <c r="D139" s="402" t="s">
        <v>366</v>
      </c>
      <c r="E139" s="492" t="s">
        <v>760</v>
      </c>
      <c r="F139" s="492" t="s">
        <v>761</v>
      </c>
      <c r="G139" s="403" t="s">
        <v>762</v>
      </c>
      <c r="H139" s="404" t="s">
        <v>906</v>
      </c>
      <c r="I139" s="405" t="s">
        <v>894</v>
      </c>
      <c r="J139" s="406" t="s">
        <v>356</v>
      </c>
      <c r="K139" s="407" t="s">
        <v>357</v>
      </c>
      <c r="L139" s="408" t="s">
        <v>358</v>
      </c>
      <c r="M139" s="402" t="s">
        <v>359</v>
      </c>
      <c r="N139" s="402" t="s">
        <v>1046</v>
      </c>
      <c r="O139" s="409" t="s">
        <v>896</v>
      </c>
      <c r="P139" s="402" t="s">
        <v>1047</v>
      </c>
      <c r="Q139" s="404" t="s">
        <v>401</v>
      </c>
      <c r="R139" s="402"/>
      <c r="S139" s="410" t="s">
        <v>899</v>
      </c>
      <c r="T139" s="410" t="s">
        <v>379</v>
      </c>
      <c r="U139" s="411">
        <v>29627.16</v>
      </c>
      <c r="V139" s="412">
        <v>8817.94</v>
      </c>
      <c r="W139" s="466"/>
    </row>
    <row r="140" spans="2:23" s="400" customFormat="1" x14ac:dyDescent="0.25">
      <c r="B140" s="402" t="s">
        <v>351</v>
      </c>
      <c r="C140" s="402" t="s">
        <v>654</v>
      </c>
      <c r="D140" s="402" t="s">
        <v>366</v>
      </c>
      <c r="E140" s="492" t="s">
        <v>763</v>
      </c>
      <c r="F140" s="492" t="s">
        <v>764</v>
      </c>
      <c r="G140" s="403" t="s">
        <v>765</v>
      </c>
      <c r="H140" s="404" t="s">
        <v>1028</v>
      </c>
      <c r="I140" s="405" t="s">
        <v>894</v>
      </c>
      <c r="J140" s="406" t="s">
        <v>356</v>
      </c>
      <c r="K140" s="407" t="s">
        <v>357</v>
      </c>
      <c r="L140" s="408" t="s">
        <v>358</v>
      </c>
      <c r="M140" s="402" t="s">
        <v>359</v>
      </c>
      <c r="N140" s="402" t="s">
        <v>1029</v>
      </c>
      <c r="O140" s="409" t="s">
        <v>896</v>
      </c>
      <c r="P140" s="402" t="s">
        <v>1048</v>
      </c>
      <c r="Q140" s="404" t="s">
        <v>898</v>
      </c>
      <c r="R140" s="402"/>
      <c r="S140" s="410" t="s">
        <v>899</v>
      </c>
      <c r="T140" s="410" t="s">
        <v>379</v>
      </c>
      <c r="U140" s="411">
        <v>53286.36</v>
      </c>
      <c r="V140" s="412">
        <v>15592.24</v>
      </c>
      <c r="W140" s="466"/>
    </row>
    <row r="141" spans="2:23" s="400" customFormat="1" x14ac:dyDescent="0.25">
      <c r="B141" s="402" t="s">
        <v>351</v>
      </c>
      <c r="C141" s="402" t="s">
        <v>769</v>
      </c>
      <c r="D141" s="402" t="s">
        <v>366</v>
      </c>
      <c r="E141" s="492" t="s">
        <v>766</v>
      </c>
      <c r="F141" s="492" t="s">
        <v>767</v>
      </c>
      <c r="G141" s="403" t="s">
        <v>768</v>
      </c>
      <c r="H141" s="404" t="s">
        <v>1049</v>
      </c>
      <c r="I141" s="405" t="s">
        <v>894</v>
      </c>
      <c r="J141" s="406" t="s">
        <v>356</v>
      </c>
      <c r="K141" s="407" t="s">
        <v>357</v>
      </c>
      <c r="L141" s="408" t="s">
        <v>358</v>
      </c>
      <c r="M141" s="402" t="s">
        <v>359</v>
      </c>
      <c r="N141" s="402" t="s">
        <v>1050</v>
      </c>
      <c r="O141" s="409" t="s">
        <v>896</v>
      </c>
      <c r="P141" s="402" t="s">
        <v>1051</v>
      </c>
      <c r="Q141" s="404" t="s">
        <v>1052</v>
      </c>
      <c r="R141" s="402"/>
      <c r="S141" s="410" t="s">
        <v>899</v>
      </c>
      <c r="T141" s="410" t="s">
        <v>379</v>
      </c>
      <c r="U141" s="411">
        <v>146085.57</v>
      </c>
      <c r="V141" s="412">
        <v>503735.47</v>
      </c>
      <c r="W141" s="466"/>
    </row>
    <row r="142" spans="2:23" s="400" customFormat="1" x14ac:dyDescent="0.25">
      <c r="B142" s="402" t="s">
        <v>351</v>
      </c>
      <c r="C142" s="402" t="s">
        <v>654</v>
      </c>
      <c r="D142" s="402" t="s">
        <v>366</v>
      </c>
      <c r="E142" s="492" t="s">
        <v>770</v>
      </c>
      <c r="F142" s="492" t="s">
        <v>771</v>
      </c>
      <c r="G142" s="403" t="s">
        <v>772</v>
      </c>
      <c r="H142" s="404" t="s">
        <v>912</v>
      </c>
      <c r="I142" s="405" t="s">
        <v>894</v>
      </c>
      <c r="J142" s="406" t="s">
        <v>356</v>
      </c>
      <c r="K142" s="407" t="s">
        <v>357</v>
      </c>
      <c r="L142" s="408" t="s">
        <v>358</v>
      </c>
      <c r="M142" s="402" t="s">
        <v>359</v>
      </c>
      <c r="N142" s="402" t="s">
        <v>1053</v>
      </c>
      <c r="O142" s="409" t="s">
        <v>896</v>
      </c>
      <c r="P142" s="402" t="s">
        <v>1054</v>
      </c>
      <c r="Q142" s="404" t="s">
        <v>898</v>
      </c>
      <c r="R142" s="402"/>
      <c r="S142" s="410" t="s">
        <v>899</v>
      </c>
      <c r="T142" s="410" t="s">
        <v>379</v>
      </c>
      <c r="U142" s="411">
        <v>82330.740000000005</v>
      </c>
      <c r="V142" s="412">
        <v>24042.38</v>
      </c>
      <c r="W142" s="466"/>
    </row>
    <row r="143" spans="2:23" s="400" customFormat="1" x14ac:dyDescent="0.25">
      <c r="B143" s="402" t="s">
        <v>351</v>
      </c>
      <c r="C143" s="402" t="s">
        <v>654</v>
      </c>
      <c r="D143" s="402" t="s">
        <v>366</v>
      </c>
      <c r="E143" s="492" t="s">
        <v>773</v>
      </c>
      <c r="F143" s="492" t="s">
        <v>774</v>
      </c>
      <c r="G143" s="403" t="s">
        <v>775</v>
      </c>
      <c r="H143" s="404" t="s">
        <v>912</v>
      </c>
      <c r="I143" s="405" t="s">
        <v>894</v>
      </c>
      <c r="J143" s="406" t="s">
        <v>356</v>
      </c>
      <c r="K143" s="407" t="s">
        <v>357</v>
      </c>
      <c r="L143" s="408" t="s">
        <v>358</v>
      </c>
      <c r="M143" s="402" t="s">
        <v>359</v>
      </c>
      <c r="N143" s="402" t="s">
        <v>1053</v>
      </c>
      <c r="O143" s="409" t="s">
        <v>896</v>
      </c>
      <c r="P143" s="402" t="s">
        <v>1055</v>
      </c>
      <c r="Q143" s="404" t="s">
        <v>898</v>
      </c>
      <c r="R143" s="402"/>
      <c r="S143" s="410" t="s">
        <v>899</v>
      </c>
      <c r="T143" s="410" t="s">
        <v>379</v>
      </c>
      <c r="U143" s="411">
        <v>82330.740000000005</v>
      </c>
      <c r="V143" s="412">
        <v>24042.38</v>
      </c>
      <c r="W143" s="466"/>
    </row>
    <row r="144" spans="2:23" s="400" customFormat="1" x14ac:dyDescent="0.25">
      <c r="B144" s="402" t="s">
        <v>351</v>
      </c>
      <c r="C144" s="402" t="s">
        <v>654</v>
      </c>
      <c r="D144" s="402" t="s">
        <v>366</v>
      </c>
      <c r="E144" s="492" t="s">
        <v>776</v>
      </c>
      <c r="F144" s="492" t="s">
        <v>777</v>
      </c>
      <c r="G144" s="403" t="s">
        <v>778</v>
      </c>
      <c r="H144" s="404" t="s">
        <v>903</v>
      </c>
      <c r="I144" s="405" t="s">
        <v>894</v>
      </c>
      <c r="J144" s="406" t="s">
        <v>356</v>
      </c>
      <c r="K144" s="407" t="s">
        <v>357</v>
      </c>
      <c r="L144" s="408" t="s">
        <v>358</v>
      </c>
      <c r="M144" s="402" t="s">
        <v>359</v>
      </c>
      <c r="N144" s="402" t="s">
        <v>1019</v>
      </c>
      <c r="O144" s="409" t="s">
        <v>896</v>
      </c>
      <c r="P144" s="402" t="s">
        <v>1056</v>
      </c>
      <c r="Q144" s="404" t="s">
        <v>401</v>
      </c>
      <c r="R144" s="402"/>
      <c r="S144" s="410" t="s">
        <v>899</v>
      </c>
      <c r="T144" s="410" t="s">
        <v>379</v>
      </c>
      <c r="U144" s="411">
        <v>22404.400000000001</v>
      </c>
      <c r="V144" s="412">
        <v>6678.79</v>
      </c>
      <c r="W144" s="466"/>
    </row>
    <row r="145" spans="2:23" s="400" customFormat="1" x14ac:dyDescent="0.25">
      <c r="B145" s="402" t="s">
        <v>351</v>
      </c>
      <c r="C145" s="402" t="s">
        <v>395</v>
      </c>
      <c r="D145" s="402" t="s">
        <v>366</v>
      </c>
      <c r="E145" s="492" t="s">
        <v>779</v>
      </c>
      <c r="F145" s="492" t="s">
        <v>780</v>
      </c>
      <c r="G145" s="403" t="s">
        <v>781</v>
      </c>
      <c r="H145" s="404" t="s">
        <v>948</v>
      </c>
      <c r="I145" s="405" t="s">
        <v>949</v>
      </c>
      <c r="J145" s="406" t="s">
        <v>356</v>
      </c>
      <c r="K145" s="407" t="s">
        <v>357</v>
      </c>
      <c r="L145" s="408" t="s">
        <v>358</v>
      </c>
      <c r="M145" s="402" t="s">
        <v>359</v>
      </c>
      <c r="N145" s="402" t="s">
        <v>957</v>
      </c>
      <c r="O145" s="409" t="s">
        <v>949</v>
      </c>
      <c r="P145" s="402" t="s">
        <v>1057</v>
      </c>
      <c r="Q145" s="404" t="s">
        <v>951</v>
      </c>
      <c r="R145" s="402"/>
      <c r="S145" s="410" t="s">
        <v>899</v>
      </c>
      <c r="T145" s="410" t="s">
        <v>379</v>
      </c>
      <c r="U145" s="411">
        <v>75404.13</v>
      </c>
      <c r="V145" s="412">
        <v>44070.06</v>
      </c>
      <c r="W145" s="466"/>
    </row>
    <row r="146" spans="2:23" s="400" customFormat="1" x14ac:dyDescent="0.25">
      <c r="B146" s="402" t="s">
        <v>351</v>
      </c>
      <c r="C146" s="402" t="s">
        <v>365</v>
      </c>
      <c r="D146" s="402" t="s">
        <v>366</v>
      </c>
      <c r="E146" s="492" t="s">
        <v>782</v>
      </c>
      <c r="F146" s="492" t="s">
        <v>783</v>
      </c>
      <c r="G146" s="403" t="s">
        <v>784</v>
      </c>
      <c r="H146" s="404" t="s">
        <v>948</v>
      </c>
      <c r="I146" s="405" t="s">
        <v>949</v>
      </c>
      <c r="J146" s="406" t="s">
        <v>356</v>
      </c>
      <c r="K146" s="407" t="s">
        <v>357</v>
      </c>
      <c r="L146" s="408" t="s">
        <v>358</v>
      </c>
      <c r="M146" s="402" t="s">
        <v>359</v>
      </c>
      <c r="N146" s="402" t="s">
        <v>961</v>
      </c>
      <c r="O146" s="409" t="s">
        <v>949</v>
      </c>
      <c r="P146" s="402" t="s">
        <v>1058</v>
      </c>
      <c r="Q146" s="404" t="s">
        <v>951</v>
      </c>
      <c r="R146" s="402"/>
      <c r="S146" s="410" t="s">
        <v>899</v>
      </c>
      <c r="T146" s="410" t="s">
        <v>379</v>
      </c>
      <c r="U146" s="411">
        <v>24828.33</v>
      </c>
      <c r="V146" s="412">
        <v>16184.56</v>
      </c>
      <c r="W146" s="466"/>
    </row>
    <row r="147" spans="2:23" s="400" customFormat="1" x14ac:dyDescent="0.25">
      <c r="B147" s="402" t="s">
        <v>351</v>
      </c>
      <c r="C147" s="402" t="s">
        <v>365</v>
      </c>
      <c r="D147" s="402" t="s">
        <v>366</v>
      </c>
      <c r="E147" s="492" t="s">
        <v>785</v>
      </c>
      <c r="F147" s="492" t="s">
        <v>786</v>
      </c>
      <c r="G147" s="403" t="s">
        <v>787</v>
      </c>
      <c r="H147" s="404" t="s">
        <v>948</v>
      </c>
      <c r="I147" s="405" t="s">
        <v>949</v>
      </c>
      <c r="J147" s="406" t="s">
        <v>356</v>
      </c>
      <c r="K147" s="407" t="s">
        <v>357</v>
      </c>
      <c r="L147" s="408" t="s">
        <v>358</v>
      </c>
      <c r="M147" s="402" t="s">
        <v>359</v>
      </c>
      <c r="N147" s="402" t="s">
        <v>961</v>
      </c>
      <c r="O147" s="409" t="s">
        <v>949</v>
      </c>
      <c r="P147" s="402" t="s">
        <v>1059</v>
      </c>
      <c r="Q147" s="404" t="s">
        <v>951</v>
      </c>
      <c r="R147" s="402"/>
      <c r="S147" s="410" t="s">
        <v>899</v>
      </c>
      <c r="T147" s="410" t="s">
        <v>379</v>
      </c>
      <c r="U147" s="411">
        <v>24828.33</v>
      </c>
      <c r="V147" s="412">
        <v>16184.56</v>
      </c>
      <c r="W147" s="466"/>
    </row>
    <row r="148" spans="2:23" s="400" customFormat="1" x14ac:dyDescent="0.25">
      <c r="B148" s="402" t="s">
        <v>351</v>
      </c>
      <c r="C148" s="402" t="s">
        <v>654</v>
      </c>
      <c r="D148" s="402" t="s">
        <v>366</v>
      </c>
      <c r="E148" s="492" t="s">
        <v>788</v>
      </c>
      <c r="F148" s="492" t="s">
        <v>789</v>
      </c>
      <c r="G148" s="403" t="s">
        <v>790</v>
      </c>
      <c r="H148" s="404" t="s">
        <v>948</v>
      </c>
      <c r="I148" s="405" t="s">
        <v>949</v>
      </c>
      <c r="J148" s="406" t="s">
        <v>356</v>
      </c>
      <c r="K148" s="407" t="s">
        <v>357</v>
      </c>
      <c r="L148" s="408" t="s">
        <v>358</v>
      </c>
      <c r="M148" s="402" t="s">
        <v>359</v>
      </c>
      <c r="N148" s="402" t="s">
        <v>961</v>
      </c>
      <c r="O148" s="409" t="s">
        <v>949</v>
      </c>
      <c r="P148" s="402" t="s">
        <v>1060</v>
      </c>
      <c r="Q148" s="404" t="s">
        <v>951</v>
      </c>
      <c r="R148" s="402"/>
      <c r="S148" s="410" t="s">
        <v>899</v>
      </c>
      <c r="T148" s="410" t="s">
        <v>379</v>
      </c>
      <c r="U148" s="411">
        <v>32467.32</v>
      </c>
      <c r="V148" s="412">
        <v>17727.45</v>
      </c>
      <c r="W148" s="466"/>
    </row>
    <row r="149" spans="2:23" s="400" customFormat="1" x14ac:dyDescent="0.25">
      <c r="B149" s="402" t="s">
        <v>351</v>
      </c>
      <c r="C149" s="402" t="s">
        <v>654</v>
      </c>
      <c r="D149" s="402" t="s">
        <v>366</v>
      </c>
      <c r="E149" s="492" t="s">
        <v>791</v>
      </c>
      <c r="F149" s="492" t="s">
        <v>792</v>
      </c>
      <c r="G149" s="403" t="s">
        <v>793</v>
      </c>
      <c r="H149" s="404" t="s">
        <v>948</v>
      </c>
      <c r="I149" s="405" t="s">
        <v>949</v>
      </c>
      <c r="J149" s="406" t="s">
        <v>356</v>
      </c>
      <c r="K149" s="407" t="s">
        <v>357</v>
      </c>
      <c r="L149" s="408" t="s">
        <v>358</v>
      </c>
      <c r="M149" s="402" t="s">
        <v>359</v>
      </c>
      <c r="N149" s="402" t="s">
        <v>961</v>
      </c>
      <c r="O149" s="409" t="s">
        <v>949</v>
      </c>
      <c r="P149" s="402" t="s">
        <v>1061</v>
      </c>
      <c r="Q149" s="404" t="s">
        <v>951</v>
      </c>
      <c r="R149" s="402"/>
      <c r="S149" s="410" t="s">
        <v>899</v>
      </c>
      <c r="T149" s="410" t="s">
        <v>379</v>
      </c>
      <c r="U149" s="411">
        <v>23980.01</v>
      </c>
      <c r="V149" s="412">
        <v>14009.91</v>
      </c>
      <c r="W149" s="466"/>
    </row>
    <row r="150" spans="2:23" s="400" customFormat="1" x14ac:dyDescent="0.25">
      <c r="B150" s="402" t="s">
        <v>351</v>
      </c>
      <c r="C150" s="402" t="s">
        <v>654</v>
      </c>
      <c r="D150" s="402" t="s">
        <v>366</v>
      </c>
      <c r="E150" s="492" t="s">
        <v>794</v>
      </c>
      <c r="F150" s="492" t="s">
        <v>795</v>
      </c>
      <c r="G150" s="403" t="s">
        <v>796</v>
      </c>
      <c r="H150" s="404" t="s">
        <v>948</v>
      </c>
      <c r="I150" s="405" t="s">
        <v>949</v>
      </c>
      <c r="J150" s="406" t="s">
        <v>356</v>
      </c>
      <c r="K150" s="407" t="s">
        <v>357</v>
      </c>
      <c r="L150" s="408" t="s">
        <v>358</v>
      </c>
      <c r="M150" s="402" t="s">
        <v>359</v>
      </c>
      <c r="N150" s="402" t="s">
        <v>961</v>
      </c>
      <c r="O150" s="409" t="s">
        <v>949</v>
      </c>
      <c r="P150" s="402" t="s">
        <v>1062</v>
      </c>
      <c r="Q150" s="404" t="s">
        <v>951</v>
      </c>
      <c r="R150" s="402"/>
      <c r="S150" s="410" t="s">
        <v>899</v>
      </c>
      <c r="T150" s="410" t="s">
        <v>379</v>
      </c>
      <c r="U150" s="411">
        <v>44242.85</v>
      </c>
      <c r="V150" s="412">
        <v>26595.05</v>
      </c>
      <c r="W150" s="466"/>
    </row>
    <row r="151" spans="2:23" s="400" customFormat="1" x14ac:dyDescent="0.25">
      <c r="B151" s="402" t="s">
        <v>351</v>
      </c>
      <c r="C151" s="402" t="s">
        <v>395</v>
      </c>
      <c r="D151" s="402" t="s">
        <v>366</v>
      </c>
      <c r="E151" s="492" t="s">
        <v>797</v>
      </c>
      <c r="F151" s="492" t="s">
        <v>798</v>
      </c>
      <c r="G151" s="403" t="s">
        <v>799</v>
      </c>
      <c r="H151" s="404" t="s">
        <v>948</v>
      </c>
      <c r="I151" s="405" t="s">
        <v>949</v>
      </c>
      <c r="J151" s="406" t="s">
        <v>356</v>
      </c>
      <c r="K151" s="407" t="s">
        <v>357</v>
      </c>
      <c r="L151" s="408" t="s">
        <v>358</v>
      </c>
      <c r="M151" s="402" t="s">
        <v>359</v>
      </c>
      <c r="N151" s="402" t="s">
        <v>961</v>
      </c>
      <c r="O151" s="409" t="s">
        <v>949</v>
      </c>
      <c r="P151" s="402" t="s">
        <v>1063</v>
      </c>
      <c r="Q151" s="404" t="s">
        <v>951</v>
      </c>
      <c r="R151" s="402"/>
      <c r="S151" s="410" t="s">
        <v>899</v>
      </c>
      <c r="T151" s="410" t="s">
        <v>379</v>
      </c>
      <c r="U151" s="411">
        <v>43017.19</v>
      </c>
      <c r="V151" s="412">
        <v>21265.360000000001</v>
      </c>
      <c r="W151" s="466"/>
    </row>
    <row r="152" spans="2:23" s="400" customFormat="1" x14ac:dyDescent="0.25">
      <c r="B152" s="402" t="s">
        <v>351</v>
      </c>
      <c r="C152" s="402" t="s">
        <v>654</v>
      </c>
      <c r="D152" s="402" t="s">
        <v>366</v>
      </c>
      <c r="E152" s="492" t="s">
        <v>800</v>
      </c>
      <c r="F152" s="492" t="s">
        <v>801</v>
      </c>
      <c r="G152" s="403" t="s">
        <v>802</v>
      </c>
      <c r="H152" s="404" t="s">
        <v>893</v>
      </c>
      <c r="I152" s="405" t="s">
        <v>894</v>
      </c>
      <c r="J152" s="406" t="s">
        <v>356</v>
      </c>
      <c r="K152" s="407" t="s">
        <v>357</v>
      </c>
      <c r="L152" s="408" t="s">
        <v>358</v>
      </c>
      <c r="M152" s="402" t="s">
        <v>359</v>
      </c>
      <c r="N152" s="402" t="s">
        <v>1064</v>
      </c>
      <c r="O152" s="409" t="s">
        <v>896</v>
      </c>
      <c r="P152" s="402" t="s">
        <v>1065</v>
      </c>
      <c r="Q152" s="404" t="s">
        <v>898</v>
      </c>
      <c r="R152" s="402"/>
      <c r="S152" s="410" t="s">
        <v>899</v>
      </c>
      <c r="T152" s="410" t="s">
        <v>379</v>
      </c>
      <c r="U152" s="411">
        <v>25450.35</v>
      </c>
      <c r="V152" s="412">
        <v>7580.91</v>
      </c>
      <c r="W152" s="466"/>
    </row>
    <row r="153" spans="2:23" s="400" customFormat="1" x14ac:dyDescent="0.25">
      <c r="B153" s="402" t="s">
        <v>351</v>
      </c>
      <c r="C153" s="402" t="s">
        <v>395</v>
      </c>
      <c r="D153" s="402" t="s">
        <v>366</v>
      </c>
      <c r="E153" s="492" t="s">
        <v>803</v>
      </c>
      <c r="F153" s="492" t="s">
        <v>804</v>
      </c>
      <c r="G153" s="403" t="s">
        <v>805</v>
      </c>
      <c r="H153" s="404" t="s">
        <v>909</v>
      </c>
      <c r="I153" s="405" t="s">
        <v>894</v>
      </c>
      <c r="J153" s="406" t="s">
        <v>356</v>
      </c>
      <c r="K153" s="407" t="s">
        <v>357</v>
      </c>
      <c r="L153" s="408" t="s">
        <v>358</v>
      </c>
      <c r="M153" s="402" t="s">
        <v>359</v>
      </c>
      <c r="N153" s="402" t="s">
        <v>1066</v>
      </c>
      <c r="O153" s="409" t="s">
        <v>896</v>
      </c>
      <c r="P153" s="402" t="s">
        <v>1067</v>
      </c>
      <c r="Q153" s="404" t="s">
        <v>898</v>
      </c>
      <c r="R153" s="402"/>
      <c r="S153" s="410" t="s">
        <v>899</v>
      </c>
      <c r="T153" s="410" t="s">
        <v>379</v>
      </c>
      <c r="U153" s="411">
        <v>48944.09</v>
      </c>
      <c r="V153" s="412">
        <v>5601.19</v>
      </c>
      <c r="W153" s="466"/>
    </row>
    <row r="154" spans="2:23" s="400" customFormat="1" x14ac:dyDescent="0.25">
      <c r="B154" s="402" t="s">
        <v>351</v>
      </c>
      <c r="C154" s="402" t="s">
        <v>365</v>
      </c>
      <c r="D154" s="402" t="s">
        <v>366</v>
      </c>
      <c r="E154" s="492" t="s">
        <v>806</v>
      </c>
      <c r="F154" s="492" t="s">
        <v>807</v>
      </c>
      <c r="G154" s="403" t="s">
        <v>808</v>
      </c>
      <c r="H154" s="404" t="s">
        <v>909</v>
      </c>
      <c r="I154" s="405" t="s">
        <v>894</v>
      </c>
      <c r="J154" s="406" t="s">
        <v>356</v>
      </c>
      <c r="K154" s="407" t="s">
        <v>357</v>
      </c>
      <c r="L154" s="408" t="s">
        <v>358</v>
      </c>
      <c r="M154" s="402" t="s">
        <v>359</v>
      </c>
      <c r="N154" s="402" t="s">
        <v>1066</v>
      </c>
      <c r="O154" s="409" t="s">
        <v>896</v>
      </c>
      <c r="P154" s="402" t="s">
        <v>1068</v>
      </c>
      <c r="Q154" s="404" t="s">
        <v>898</v>
      </c>
      <c r="R154" s="402"/>
      <c r="S154" s="410" t="s">
        <v>899</v>
      </c>
      <c r="T154" s="410" t="s">
        <v>379</v>
      </c>
      <c r="U154" s="411">
        <v>46986.95</v>
      </c>
      <c r="V154" s="412">
        <v>5284.22</v>
      </c>
      <c r="W154" s="466"/>
    </row>
    <row r="155" spans="2:23" s="400" customFormat="1" x14ac:dyDescent="0.25">
      <c r="B155" s="402" t="s">
        <v>351</v>
      </c>
      <c r="C155" s="402" t="s">
        <v>395</v>
      </c>
      <c r="D155" s="402" t="s">
        <v>366</v>
      </c>
      <c r="E155" s="492" t="s">
        <v>809</v>
      </c>
      <c r="F155" s="492" t="s">
        <v>810</v>
      </c>
      <c r="G155" s="403" t="s">
        <v>811</v>
      </c>
      <c r="H155" s="404" t="s">
        <v>948</v>
      </c>
      <c r="I155" s="405" t="s">
        <v>949</v>
      </c>
      <c r="J155" s="406" t="s">
        <v>356</v>
      </c>
      <c r="K155" s="407" t="s">
        <v>357</v>
      </c>
      <c r="L155" s="408" t="s">
        <v>358</v>
      </c>
      <c r="M155" s="402" t="s">
        <v>359</v>
      </c>
      <c r="N155" s="402" t="s">
        <v>961</v>
      </c>
      <c r="O155" s="409" t="s">
        <v>949</v>
      </c>
      <c r="P155" s="402" t="s">
        <v>1069</v>
      </c>
      <c r="Q155" s="404" t="s">
        <v>951</v>
      </c>
      <c r="R155" s="402"/>
      <c r="S155" s="410" t="s">
        <v>899</v>
      </c>
      <c r="T155" s="410" t="s">
        <v>379</v>
      </c>
      <c r="U155" s="411">
        <v>34717.49</v>
      </c>
      <c r="V155" s="412">
        <v>16896.68</v>
      </c>
      <c r="W155" s="466"/>
    </row>
    <row r="156" spans="2:23" s="400" customFormat="1" x14ac:dyDescent="0.25">
      <c r="B156" s="402" t="s">
        <v>351</v>
      </c>
      <c r="C156" s="402" t="s">
        <v>365</v>
      </c>
      <c r="D156" s="402" t="s">
        <v>366</v>
      </c>
      <c r="E156" s="492" t="s">
        <v>812</v>
      </c>
      <c r="F156" s="492" t="s">
        <v>813</v>
      </c>
      <c r="G156" s="403" t="s">
        <v>814</v>
      </c>
      <c r="H156" s="404" t="s">
        <v>948</v>
      </c>
      <c r="I156" s="405" t="s">
        <v>949</v>
      </c>
      <c r="J156" s="406" t="s">
        <v>356</v>
      </c>
      <c r="K156" s="407" t="s">
        <v>357</v>
      </c>
      <c r="L156" s="408" t="s">
        <v>358</v>
      </c>
      <c r="M156" s="402" t="s">
        <v>359</v>
      </c>
      <c r="N156" s="402" t="s">
        <v>961</v>
      </c>
      <c r="O156" s="409" t="s">
        <v>949</v>
      </c>
      <c r="P156" s="402" t="s">
        <v>1070</v>
      </c>
      <c r="Q156" s="404" t="s">
        <v>951</v>
      </c>
      <c r="R156" s="402"/>
      <c r="S156" s="410" t="s">
        <v>899</v>
      </c>
      <c r="T156" s="410" t="s">
        <v>379</v>
      </c>
      <c r="U156" s="411">
        <v>24828.33</v>
      </c>
      <c r="V156" s="412">
        <v>16184.56</v>
      </c>
      <c r="W156" s="466"/>
    </row>
    <row r="157" spans="2:23" s="400" customFormat="1" x14ac:dyDescent="0.25">
      <c r="B157" s="402" t="s">
        <v>351</v>
      </c>
      <c r="C157" s="402" t="s">
        <v>365</v>
      </c>
      <c r="D157" s="402" t="s">
        <v>366</v>
      </c>
      <c r="E157" s="492" t="s">
        <v>815</v>
      </c>
      <c r="F157" s="492" t="s">
        <v>816</v>
      </c>
      <c r="G157" s="403" t="s">
        <v>817</v>
      </c>
      <c r="H157" s="404" t="s">
        <v>1049</v>
      </c>
      <c r="I157" s="405" t="s">
        <v>894</v>
      </c>
      <c r="J157" s="406" t="s">
        <v>356</v>
      </c>
      <c r="K157" s="407" t="s">
        <v>357</v>
      </c>
      <c r="L157" s="408" t="s">
        <v>358</v>
      </c>
      <c r="M157" s="402" t="s">
        <v>359</v>
      </c>
      <c r="N157" s="402" t="s">
        <v>1071</v>
      </c>
      <c r="O157" s="409" t="s">
        <v>896</v>
      </c>
      <c r="P157" s="402" t="s">
        <v>1072</v>
      </c>
      <c r="Q157" s="404" t="s">
        <v>1052</v>
      </c>
      <c r="R157" s="402"/>
      <c r="S157" s="410" t="s">
        <v>899</v>
      </c>
      <c r="T157" s="410" t="s">
        <v>379</v>
      </c>
      <c r="U157" s="411">
        <v>89184.08</v>
      </c>
      <c r="V157" s="412">
        <v>45159.42</v>
      </c>
      <c r="W157" s="466"/>
    </row>
    <row r="158" spans="2:23" s="400" customFormat="1" x14ac:dyDescent="0.25">
      <c r="B158" s="402" t="s">
        <v>351</v>
      </c>
      <c r="C158" s="402" t="s">
        <v>395</v>
      </c>
      <c r="D158" s="402" t="s">
        <v>366</v>
      </c>
      <c r="E158" s="492" t="s">
        <v>818</v>
      </c>
      <c r="F158" s="492" t="s">
        <v>819</v>
      </c>
      <c r="G158" s="403" t="s">
        <v>820</v>
      </c>
      <c r="H158" s="404" t="s">
        <v>909</v>
      </c>
      <c r="I158" s="405" t="s">
        <v>894</v>
      </c>
      <c r="J158" s="406" t="s">
        <v>356</v>
      </c>
      <c r="K158" s="407" t="s">
        <v>357</v>
      </c>
      <c r="L158" s="408" t="s">
        <v>358</v>
      </c>
      <c r="M158" s="402" t="s">
        <v>359</v>
      </c>
      <c r="N158" s="402" t="s">
        <v>1066</v>
      </c>
      <c r="O158" s="409" t="s">
        <v>896</v>
      </c>
      <c r="P158" s="402" t="s">
        <v>1073</v>
      </c>
      <c r="Q158" s="404" t="s">
        <v>898</v>
      </c>
      <c r="R158" s="402"/>
      <c r="S158" s="410" t="s">
        <v>899</v>
      </c>
      <c r="T158" s="410" t="s">
        <v>379</v>
      </c>
      <c r="U158" s="411">
        <v>46708.57</v>
      </c>
      <c r="V158" s="412">
        <v>5154.75</v>
      </c>
      <c r="W158" s="466"/>
    </row>
    <row r="159" spans="2:23" s="400" customFormat="1" x14ac:dyDescent="0.25">
      <c r="B159" s="402" t="s">
        <v>351</v>
      </c>
      <c r="C159" s="402" t="s">
        <v>395</v>
      </c>
      <c r="D159" s="402" t="s">
        <v>366</v>
      </c>
      <c r="E159" s="492" t="s">
        <v>821</v>
      </c>
      <c r="F159" s="492" t="s">
        <v>822</v>
      </c>
      <c r="G159" s="403" t="s">
        <v>823</v>
      </c>
      <c r="H159" s="404" t="s">
        <v>948</v>
      </c>
      <c r="I159" s="405" t="s">
        <v>949</v>
      </c>
      <c r="J159" s="406" t="s">
        <v>356</v>
      </c>
      <c r="K159" s="407" t="s">
        <v>357</v>
      </c>
      <c r="L159" s="408" t="s">
        <v>358</v>
      </c>
      <c r="M159" s="402" t="s">
        <v>359</v>
      </c>
      <c r="N159" s="402" t="s">
        <v>961</v>
      </c>
      <c r="O159" s="409" t="s">
        <v>949</v>
      </c>
      <c r="P159" s="402" t="s">
        <v>1074</v>
      </c>
      <c r="Q159" s="404" t="s">
        <v>951</v>
      </c>
      <c r="R159" s="402"/>
      <c r="S159" s="410" t="s">
        <v>899</v>
      </c>
      <c r="T159" s="410" t="s">
        <v>379</v>
      </c>
      <c r="U159" s="411">
        <v>35410.019999999997</v>
      </c>
      <c r="V159" s="412">
        <v>22332.89</v>
      </c>
      <c r="W159" s="466"/>
    </row>
    <row r="160" spans="2:23" s="400" customFormat="1" x14ac:dyDescent="0.25">
      <c r="B160" s="402" t="s">
        <v>351</v>
      </c>
      <c r="C160" s="402" t="s">
        <v>654</v>
      </c>
      <c r="D160" s="402" t="s">
        <v>366</v>
      </c>
      <c r="E160" s="492" t="s">
        <v>824</v>
      </c>
      <c r="F160" s="492" t="s">
        <v>825</v>
      </c>
      <c r="G160" s="403" t="s">
        <v>826</v>
      </c>
      <c r="H160" s="404" t="s">
        <v>948</v>
      </c>
      <c r="I160" s="405" t="s">
        <v>949</v>
      </c>
      <c r="J160" s="406" t="s">
        <v>356</v>
      </c>
      <c r="K160" s="407" t="s">
        <v>357</v>
      </c>
      <c r="L160" s="408" t="s">
        <v>358</v>
      </c>
      <c r="M160" s="402" t="s">
        <v>359</v>
      </c>
      <c r="N160" s="402" t="s">
        <v>961</v>
      </c>
      <c r="O160" s="409" t="s">
        <v>949</v>
      </c>
      <c r="P160" s="402" t="s">
        <v>1075</v>
      </c>
      <c r="Q160" s="404" t="s">
        <v>951</v>
      </c>
      <c r="R160" s="402"/>
      <c r="S160" s="410" t="s">
        <v>899</v>
      </c>
      <c r="T160" s="410" t="s">
        <v>379</v>
      </c>
      <c r="U160" s="411">
        <v>4321.8900000000003</v>
      </c>
      <c r="V160" s="412">
        <v>219.05</v>
      </c>
      <c r="W160" s="466"/>
    </row>
    <row r="161" spans="2:23" s="400" customFormat="1" x14ac:dyDescent="0.25">
      <c r="B161" s="402" t="s">
        <v>351</v>
      </c>
      <c r="C161" s="402" t="s">
        <v>654</v>
      </c>
      <c r="D161" s="402" t="s">
        <v>366</v>
      </c>
      <c r="E161" s="492" t="s">
        <v>827</v>
      </c>
      <c r="F161" s="492" t="s">
        <v>828</v>
      </c>
      <c r="G161" s="403" t="s">
        <v>829</v>
      </c>
      <c r="H161" s="404" t="s">
        <v>1028</v>
      </c>
      <c r="I161" s="405" t="s">
        <v>894</v>
      </c>
      <c r="J161" s="406" t="s">
        <v>356</v>
      </c>
      <c r="K161" s="407" t="s">
        <v>357</v>
      </c>
      <c r="L161" s="408" t="s">
        <v>358</v>
      </c>
      <c r="M161" s="402" t="s">
        <v>359</v>
      </c>
      <c r="N161" s="402" t="s">
        <v>1029</v>
      </c>
      <c r="O161" s="409" t="s">
        <v>896</v>
      </c>
      <c r="P161" s="402" t="s">
        <v>1076</v>
      </c>
      <c r="Q161" s="404" t="s">
        <v>898</v>
      </c>
      <c r="R161" s="402"/>
      <c r="S161" s="410" t="s">
        <v>899</v>
      </c>
      <c r="T161" s="410" t="s">
        <v>379</v>
      </c>
      <c r="U161" s="411">
        <v>53286.36</v>
      </c>
      <c r="V161" s="412">
        <v>15035.37</v>
      </c>
      <c r="W161" s="466"/>
    </row>
    <row r="162" spans="2:23" s="400" customFormat="1" x14ac:dyDescent="0.25">
      <c r="B162" s="402" t="s">
        <v>351</v>
      </c>
      <c r="C162" s="402" t="s">
        <v>395</v>
      </c>
      <c r="D162" s="402" t="s">
        <v>366</v>
      </c>
      <c r="E162" s="492" t="s">
        <v>830</v>
      </c>
      <c r="F162" s="492" t="s">
        <v>831</v>
      </c>
      <c r="G162" s="403" t="s">
        <v>832</v>
      </c>
      <c r="H162" s="404" t="s">
        <v>1077</v>
      </c>
      <c r="I162" s="405" t="s">
        <v>894</v>
      </c>
      <c r="J162" s="406" t="s">
        <v>356</v>
      </c>
      <c r="K162" s="407" t="s">
        <v>357</v>
      </c>
      <c r="L162" s="408" t="s">
        <v>358</v>
      </c>
      <c r="M162" s="402" t="s">
        <v>359</v>
      </c>
      <c r="N162" s="402" t="s">
        <v>1078</v>
      </c>
      <c r="O162" s="409" t="s">
        <v>896</v>
      </c>
      <c r="P162" s="402" t="s">
        <v>1079</v>
      </c>
      <c r="Q162" s="404" t="s">
        <v>898</v>
      </c>
      <c r="R162" s="402"/>
      <c r="S162" s="410" t="s">
        <v>899</v>
      </c>
      <c r="T162" s="410" t="s">
        <v>379</v>
      </c>
      <c r="U162" s="411">
        <v>46055.99</v>
      </c>
      <c r="V162" s="412">
        <v>5154.75</v>
      </c>
      <c r="W162" s="466"/>
    </row>
    <row r="163" spans="2:23" s="400" customFormat="1" x14ac:dyDescent="0.25">
      <c r="B163" s="402" t="s">
        <v>351</v>
      </c>
      <c r="C163" s="402" t="s">
        <v>395</v>
      </c>
      <c r="D163" s="402" t="s">
        <v>366</v>
      </c>
      <c r="E163" s="492" t="s">
        <v>833</v>
      </c>
      <c r="F163" s="492" t="s">
        <v>834</v>
      </c>
      <c r="G163" s="403" t="s">
        <v>835</v>
      </c>
      <c r="H163" s="404" t="s">
        <v>912</v>
      </c>
      <c r="I163" s="405" t="s">
        <v>894</v>
      </c>
      <c r="J163" s="406" t="s">
        <v>356</v>
      </c>
      <c r="K163" s="407" t="s">
        <v>357</v>
      </c>
      <c r="L163" s="408" t="s">
        <v>358</v>
      </c>
      <c r="M163" s="402" t="s">
        <v>359</v>
      </c>
      <c r="N163" s="402" t="s">
        <v>913</v>
      </c>
      <c r="O163" s="409" t="s">
        <v>896</v>
      </c>
      <c r="P163" s="402" t="s">
        <v>1080</v>
      </c>
      <c r="Q163" s="404" t="s">
        <v>898</v>
      </c>
      <c r="R163" s="402"/>
      <c r="S163" s="410" t="s">
        <v>899</v>
      </c>
      <c r="T163" s="410" t="s">
        <v>379</v>
      </c>
      <c r="U163" s="411">
        <v>131811.76</v>
      </c>
      <c r="V163" s="412">
        <v>18555.400000000001</v>
      </c>
      <c r="W163" s="466"/>
    </row>
    <row r="164" spans="2:23" s="400" customFormat="1" x14ac:dyDescent="0.25">
      <c r="B164" s="402" t="s">
        <v>351</v>
      </c>
      <c r="C164" s="402" t="s">
        <v>365</v>
      </c>
      <c r="D164" s="402" t="s">
        <v>366</v>
      </c>
      <c r="E164" s="492" t="s">
        <v>836</v>
      </c>
      <c r="F164" s="492" t="s">
        <v>837</v>
      </c>
      <c r="G164" s="403" t="s">
        <v>838</v>
      </c>
      <c r="H164" s="404" t="s">
        <v>1077</v>
      </c>
      <c r="I164" s="405" t="s">
        <v>894</v>
      </c>
      <c r="J164" s="406" t="s">
        <v>356</v>
      </c>
      <c r="K164" s="407" t="s">
        <v>357</v>
      </c>
      <c r="L164" s="408" t="s">
        <v>358</v>
      </c>
      <c r="M164" s="402" t="s">
        <v>359</v>
      </c>
      <c r="N164" s="402" t="s">
        <v>1078</v>
      </c>
      <c r="O164" s="409" t="s">
        <v>896</v>
      </c>
      <c r="P164" s="402" t="s">
        <v>1081</v>
      </c>
      <c r="Q164" s="404" t="s">
        <v>898</v>
      </c>
      <c r="R164" s="402"/>
      <c r="S164" s="410" t="s">
        <v>899</v>
      </c>
      <c r="T164" s="410" t="s">
        <v>379</v>
      </c>
      <c r="U164" s="411">
        <v>44783.44</v>
      </c>
      <c r="V164" s="412">
        <v>5000.83</v>
      </c>
      <c r="W164" s="466"/>
    </row>
    <row r="165" spans="2:23" s="400" customFormat="1" x14ac:dyDescent="0.25">
      <c r="B165" s="402" t="s">
        <v>351</v>
      </c>
      <c r="C165" s="402" t="s">
        <v>365</v>
      </c>
      <c r="D165" s="402" t="s">
        <v>366</v>
      </c>
      <c r="E165" s="492" t="s">
        <v>839</v>
      </c>
      <c r="F165" s="492" t="s">
        <v>840</v>
      </c>
      <c r="G165" s="403" t="s">
        <v>841</v>
      </c>
      <c r="H165" s="404" t="s">
        <v>909</v>
      </c>
      <c r="I165" s="405" t="s">
        <v>894</v>
      </c>
      <c r="J165" s="406" t="s">
        <v>356</v>
      </c>
      <c r="K165" s="407" t="s">
        <v>357</v>
      </c>
      <c r="L165" s="408" t="s">
        <v>358</v>
      </c>
      <c r="M165" s="402" t="s">
        <v>359</v>
      </c>
      <c r="N165" s="402" t="s">
        <v>1066</v>
      </c>
      <c r="O165" s="409" t="s">
        <v>896</v>
      </c>
      <c r="P165" s="402" t="s">
        <v>1082</v>
      </c>
      <c r="Q165" s="404" t="s">
        <v>898</v>
      </c>
      <c r="R165" s="402"/>
      <c r="S165" s="410" t="s">
        <v>899</v>
      </c>
      <c r="T165" s="410" t="s">
        <v>379</v>
      </c>
      <c r="U165" s="411">
        <v>45240.3</v>
      </c>
      <c r="V165" s="412">
        <v>5000.83</v>
      </c>
      <c r="W165" s="466"/>
    </row>
    <row r="166" spans="2:23" s="400" customFormat="1" x14ac:dyDescent="0.25">
      <c r="B166" s="402" t="s">
        <v>351</v>
      </c>
      <c r="C166" s="402" t="s">
        <v>365</v>
      </c>
      <c r="D166" s="402" t="s">
        <v>366</v>
      </c>
      <c r="E166" s="492" t="s">
        <v>842</v>
      </c>
      <c r="F166" s="492" t="s">
        <v>843</v>
      </c>
      <c r="G166" s="403" t="s">
        <v>844</v>
      </c>
      <c r="H166" s="404" t="s">
        <v>948</v>
      </c>
      <c r="I166" s="405" t="s">
        <v>949</v>
      </c>
      <c r="J166" s="406" t="s">
        <v>356</v>
      </c>
      <c r="K166" s="407" t="s">
        <v>357</v>
      </c>
      <c r="L166" s="408" t="s">
        <v>358</v>
      </c>
      <c r="M166" s="402" t="s">
        <v>359</v>
      </c>
      <c r="N166" s="402" t="s">
        <v>961</v>
      </c>
      <c r="O166" s="409" t="s">
        <v>949</v>
      </c>
      <c r="P166" s="402" t="s">
        <v>1083</v>
      </c>
      <c r="Q166" s="404" t="s">
        <v>951</v>
      </c>
      <c r="R166" s="402"/>
      <c r="S166" s="410" t="s">
        <v>899</v>
      </c>
      <c r="T166" s="410" t="s">
        <v>379</v>
      </c>
      <c r="U166" s="411">
        <v>24828.33</v>
      </c>
      <c r="V166" s="412">
        <v>15884.56</v>
      </c>
      <c r="W166" s="466"/>
    </row>
    <row r="167" spans="2:23" s="400" customFormat="1" x14ac:dyDescent="0.25">
      <c r="B167" s="402" t="s">
        <v>351</v>
      </c>
      <c r="C167" s="402" t="s">
        <v>395</v>
      </c>
      <c r="D167" s="402" t="s">
        <v>366</v>
      </c>
      <c r="E167" s="492" t="s">
        <v>845</v>
      </c>
      <c r="F167" s="492" t="s">
        <v>846</v>
      </c>
      <c r="G167" s="403" t="s">
        <v>847</v>
      </c>
      <c r="H167" s="404" t="s">
        <v>948</v>
      </c>
      <c r="I167" s="405" t="s">
        <v>949</v>
      </c>
      <c r="J167" s="406" t="s">
        <v>356</v>
      </c>
      <c r="K167" s="407" t="s">
        <v>357</v>
      </c>
      <c r="L167" s="408" t="s">
        <v>358</v>
      </c>
      <c r="M167" s="402" t="s">
        <v>359</v>
      </c>
      <c r="N167" s="402" t="s">
        <v>961</v>
      </c>
      <c r="O167" s="409" t="s">
        <v>949</v>
      </c>
      <c r="P167" s="402" t="s">
        <v>1084</v>
      </c>
      <c r="Q167" s="404" t="s">
        <v>951</v>
      </c>
      <c r="R167" s="402"/>
      <c r="S167" s="410" t="s">
        <v>899</v>
      </c>
      <c r="T167" s="410" t="s">
        <v>379</v>
      </c>
      <c r="U167" s="411">
        <v>23267.18</v>
      </c>
      <c r="V167" s="412">
        <v>16209.88</v>
      </c>
      <c r="W167" s="466"/>
    </row>
    <row r="168" spans="2:23" s="400" customFormat="1" x14ac:dyDescent="0.25">
      <c r="B168" s="402" t="s">
        <v>351</v>
      </c>
      <c r="C168" s="402" t="s">
        <v>395</v>
      </c>
      <c r="D168" s="402" t="s">
        <v>366</v>
      </c>
      <c r="E168" s="492" t="s">
        <v>848</v>
      </c>
      <c r="F168" s="492" t="s">
        <v>849</v>
      </c>
      <c r="G168" s="403" t="s">
        <v>850</v>
      </c>
      <c r="H168" s="404" t="s">
        <v>948</v>
      </c>
      <c r="I168" s="405" t="s">
        <v>949</v>
      </c>
      <c r="J168" s="406" t="s">
        <v>356</v>
      </c>
      <c r="K168" s="407" t="s">
        <v>357</v>
      </c>
      <c r="L168" s="408" t="s">
        <v>358</v>
      </c>
      <c r="M168" s="402" t="s">
        <v>359</v>
      </c>
      <c r="N168" s="402" t="s">
        <v>961</v>
      </c>
      <c r="O168" s="409" t="s">
        <v>949</v>
      </c>
      <c r="P168" s="402" t="s">
        <v>1085</v>
      </c>
      <c r="Q168" s="404" t="s">
        <v>951</v>
      </c>
      <c r="R168" s="402"/>
      <c r="S168" s="410" t="s">
        <v>899</v>
      </c>
      <c r="T168" s="410" t="s">
        <v>379</v>
      </c>
      <c r="U168" s="411">
        <v>18675.400000000001</v>
      </c>
      <c r="V168" s="412">
        <v>9350.39</v>
      </c>
      <c r="W168" s="466"/>
    </row>
    <row r="169" spans="2:23" s="400" customFormat="1" x14ac:dyDescent="0.25">
      <c r="B169" s="402" t="s">
        <v>351</v>
      </c>
      <c r="C169" s="402" t="s">
        <v>395</v>
      </c>
      <c r="D169" s="402" t="s">
        <v>366</v>
      </c>
      <c r="E169" s="492" t="s">
        <v>851</v>
      </c>
      <c r="F169" s="492" t="s">
        <v>852</v>
      </c>
      <c r="G169" s="403" t="s">
        <v>853</v>
      </c>
      <c r="H169" s="404" t="s">
        <v>948</v>
      </c>
      <c r="I169" s="405" t="s">
        <v>949</v>
      </c>
      <c r="J169" s="406" t="s">
        <v>356</v>
      </c>
      <c r="K169" s="407" t="s">
        <v>357</v>
      </c>
      <c r="L169" s="408" t="s">
        <v>358</v>
      </c>
      <c r="M169" s="402" t="s">
        <v>359</v>
      </c>
      <c r="N169" s="402" t="s">
        <v>961</v>
      </c>
      <c r="O169" s="409" t="s">
        <v>949</v>
      </c>
      <c r="P169" s="402" t="s">
        <v>1086</v>
      </c>
      <c r="Q169" s="404" t="s">
        <v>951</v>
      </c>
      <c r="R169" s="402"/>
      <c r="S169" s="410" t="s">
        <v>899</v>
      </c>
      <c r="T169" s="410" t="s">
        <v>379</v>
      </c>
      <c r="U169" s="411">
        <v>51418.67</v>
      </c>
      <c r="V169" s="412">
        <v>29133.19</v>
      </c>
      <c r="W169" s="466"/>
    </row>
    <row r="170" spans="2:23" s="400" customFormat="1" x14ac:dyDescent="0.25">
      <c r="B170" s="402" t="s">
        <v>351</v>
      </c>
      <c r="C170" s="402" t="s">
        <v>654</v>
      </c>
      <c r="D170" s="402" t="s">
        <v>366</v>
      </c>
      <c r="E170" s="492" t="s">
        <v>854</v>
      </c>
      <c r="F170" s="492" t="s">
        <v>855</v>
      </c>
      <c r="G170" s="403" t="s">
        <v>856</v>
      </c>
      <c r="H170" s="404" t="s">
        <v>948</v>
      </c>
      <c r="I170" s="405" t="s">
        <v>949</v>
      </c>
      <c r="J170" s="406" t="s">
        <v>356</v>
      </c>
      <c r="K170" s="407" t="s">
        <v>357</v>
      </c>
      <c r="L170" s="408" t="s">
        <v>358</v>
      </c>
      <c r="M170" s="402" t="s">
        <v>359</v>
      </c>
      <c r="N170" s="402" t="s">
        <v>961</v>
      </c>
      <c r="O170" s="409" t="s">
        <v>949</v>
      </c>
      <c r="P170" s="402" t="s">
        <v>1087</v>
      </c>
      <c r="Q170" s="404" t="s">
        <v>951</v>
      </c>
      <c r="R170" s="402"/>
      <c r="S170" s="410" t="s">
        <v>899</v>
      </c>
      <c r="T170" s="410" t="s">
        <v>379</v>
      </c>
      <c r="U170" s="411">
        <v>50105.49</v>
      </c>
      <c r="V170" s="412">
        <v>26148.57</v>
      </c>
      <c r="W170" s="466"/>
    </row>
    <row r="171" spans="2:23" s="400" customFormat="1" x14ac:dyDescent="0.25">
      <c r="B171" s="402" t="s">
        <v>351</v>
      </c>
      <c r="C171" s="402" t="s">
        <v>395</v>
      </c>
      <c r="D171" s="402" t="s">
        <v>366</v>
      </c>
      <c r="E171" s="492" t="s">
        <v>857</v>
      </c>
      <c r="F171" s="492" t="s">
        <v>858</v>
      </c>
      <c r="G171" s="403" t="s">
        <v>859</v>
      </c>
      <c r="H171" s="404" t="s">
        <v>909</v>
      </c>
      <c r="I171" s="405" t="s">
        <v>894</v>
      </c>
      <c r="J171" s="406" t="s">
        <v>356</v>
      </c>
      <c r="K171" s="407" t="s">
        <v>357</v>
      </c>
      <c r="L171" s="408" t="s">
        <v>358</v>
      </c>
      <c r="M171" s="402" t="s">
        <v>359</v>
      </c>
      <c r="N171" s="402" t="s">
        <v>1066</v>
      </c>
      <c r="O171" s="409" t="s">
        <v>896</v>
      </c>
      <c r="P171" s="402" t="s">
        <v>1088</v>
      </c>
      <c r="Q171" s="404" t="s">
        <v>898</v>
      </c>
      <c r="R171" s="402"/>
      <c r="S171" s="410" t="s">
        <v>899</v>
      </c>
      <c r="T171" s="410" t="s">
        <v>379</v>
      </c>
      <c r="U171" s="411">
        <v>46708.57</v>
      </c>
      <c r="V171" s="412">
        <v>5154.75</v>
      </c>
      <c r="W171" s="466"/>
    </row>
    <row r="172" spans="2:23" s="400" customFormat="1" x14ac:dyDescent="0.25">
      <c r="B172" s="402" t="s">
        <v>351</v>
      </c>
      <c r="C172" s="402" t="s">
        <v>395</v>
      </c>
      <c r="D172" s="402" t="s">
        <v>366</v>
      </c>
      <c r="E172" s="492" t="s">
        <v>860</v>
      </c>
      <c r="F172" s="492" t="s">
        <v>861</v>
      </c>
      <c r="G172" s="403" t="s">
        <v>862</v>
      </c>
      <c r="H172" s="404" t="s">
        <v>909</v>
      </c>
      <c r="I172" s="405" t="s">
        <v>894</v>
      </c>
      <c r="J172" s="406" t="s">
        <v>356</v>
      </c>
      <c r="K172" s="407" t="s">
        <v>357</v>
      </c>
      <c r="L172" s="408" t="s">
        <v>358</v>
      </c>
      <c r="M172" s="402" t="s">
        <v>359</v>
      </c>
      <c r="N172" s="402" t="s">
        <v>910</v>
      </c>
      <c r="O172" s="409" t="s">
        <v>896</v>
      </c>
      <c r="P172" s="402" t="s">
        <v>1089</v>
      </c>
      <c r="Q172" s="404" t="s">
        <v>898</v>
      </c>
      <c r="R172" s="402"/>
      <c r="S172" s="410" t="s">
        <v>899</v>
      </c>
      <c r="T172" s="410" t="s">
        <v>379</v>
      </c>
      <c r="U172" s="411">
        <v>89977.77</v>
      </c>
      <c r="V172" s="412">
        <v>12033.82</v>
      </c>
      <c r="W172" s="466"/>
    </row>
    <row r="173" spans="2:23" s="400" customFormat="1" x14ac:dyDescent="0.25">
      <c r="B173" s="402" t="s">
        <v>351</v>
      </c>
      <c r="C173" s="402" t="s">
        <v>395</v>
      </c>
      <c r="D173" s="402" t="s">
        <v>366</v>
      </c>
      <c r="E173" s="492" t="s">
        <v>863</v>
      </c>
      <c r="F173" s="492" t="s">
        <v>864</v>
      </c>
      <c r="G173" s="403" t="s">
        <v>865</v>
      </c>
      <c r="H173" s="404" t="s">
        <v>948</v>
      </c>
      <c r="I173" s="405" t="s">
        <v>949</v>
      </c>
      <c r="J173" s="406" t="s">
        <v>356</v>
      </c>
      <c r="K173" s="407" t="s">
        <v>357</v>
      </c>
      <c r="L173" s="408" t="s">
        <v>358</v>
      </c>
      <c r="M173" s="402" t="s">
        <v>359</v>
      </c>
      <c r="N173" s="402" t="s">
        <v>961</v>
      </c>
      <c r="O173" s="409" t="s">
        <v>949</v>
      </c>
      <c r="P173" s="402" t="s">
        <v>1090</v>
      </c>
      <c r="Q173" s="404" t="s">
        <v>951</v>
      </c>
      <c r="R173" s="402"/>
      <c r="S173" s="410" t="s">
        <v>899</v>
      </c>
      <c r="T173" s="410" t="s">
        <v>379</v>
      </c>
      <c r="U173" s="411">
        <v>17367.310000000001</v>
      </c>
      <c r="V173" s="412">
        <v>11189.32</v>
      </c>
      <c r="W173" s="466"/>
    </row>
    <row r="174" spans="2:23" s="400" customFormat="1" x14ac:dyDescent="0.25">
      <c r="B174" s="402" t="s">
        <v>351</v>
      </c>
      <c r="C174" s="402" t="s">
        <v>654</v>
      </c>
      <c r="D174" s="402" t="s">
        <v>366</v>
      </c>
      <c r="E174" s="492" t="s">
        <v>866</v>
      </c>
      <c r="F174" s="492" t="s">
        <v>867</v>
      </c>
      <c r="G174" s="403" t="s">
        <v>868</v>
      </c>
      <c r="H174" s="404" t="s">
        <v>948</v>
      </c>
      <c r="I174" s="405" t="s">
        <v>949</v>
      </c>
      <c r="J174" s="406" t="s">
        <v>356</v>
      </c>
      <c r="K174" s="407" t="s">
        <v>357</v>
      </c>
      <c r="L174" s="408" t="s">
        <v>358</v>
      </c>
      <c r="M174" s="402" t="s">
        <v>359</v>
      </c>
      <c r="N174" s="402" t="s">
        <v>961</v>
      </c>
      <c r="O174" s="409" t="s">
        <v>949</v>
      </c>
      <c r="P174" s="402" t="s">
        <v>1091</v>
      </c>
      <c r="Q174" s="404" t="s">
        <v>951</v>
      </c>
      <c r="R174" s="402"/>
      <c r="S174" s="410" t="s">
        <v>899</v>
      </c>
      <c r="T174" s="410" t="s">
        <v>379</v>
      </c>
      <c r="U174" s="411">
        <v>20686.46</v>
      </c>
      <c r="V174" s="412">
        <v>10881.67</v>
      </c>
      <c r="W174" s="466"/>
    </row>
    <row r="175" spans="2:23" s="400" customFormat="1" x14ac:dyDescent="0.25">
      <c r="B175" s="402" t="s">
        <v>351</v>
      </c>
      <c r="C175" s="402" t="s">
        <v>654</v>
      </c>
      <c r="D175" s="402" t="s">
        <v>366</v>
      </c>
      <c r="E175" s="492" t="s">
        <v>869</v>
      </c>
      <c r="F175" s="492" t="s">
        <v>870</v>
      </c>
      <c r="G175" s="403" t="s">
        <v>871</v>
      </c>
      <c r="H175" s="404" t="s">
        <v>1049</v>
      </c>
      <c r="I175" s="405" t="s">
        <v>894</v>
      </c>
      <c r="J175" s="406" t="s">
        <v>356</v>
      </c>
      <c r="K175" s="407" t="s">
        <v>357</v>
      </c>
      <c r="L175" s="408" t="s">
        <v>358</v>
      </c>
      <c r="M175" s="402" t="s">
        <v>359</v>
      </c>
      <c r="N175" s="402" t="s">
        <v>1092</v>
      </c>
      <c r="O175" s="409" t="s">
        <v>896</v>
      </c>
      <c r="P175" s="402" t="s">
        <v>1092</v>
      </c>
      <c r="Q175" s="404" t="s">
        <v>1052</v>
      </c>
      <c r="R175" s="402"/>
      <c r="S175" s="410" t="s">
        <v>899</v>
      </c>
      <c r="T175" s="410" t="s">
        <v>379</v>
      </c>
      <c r="U175" s="411">
        <v>82330.740000000005</v>
      </c>
      <c r="V175" s="412">
        <v>59071.85</v>
      </c>
      <c r="W175" s="466"/>
    </row>
    <row r="176" spans="2:23" s="400" customFormat="1" x14ac:dyDescent="0.25">
      <c r="B176" s="402" t="s">
        <v>351</v>
      </c>
      <c r="C176" s="402" t="s">
        <v>395</v>
      </c>
      <c r="D176" s="402" t="s">
        <v>366</v>
      </c>
      <c r="E176" s="492" t="s">
        <v>872</v>
      </c>
      <c r="F176" s="492" t="s">
        <v>873</v>
      </c>
      <c r="G176" s="403" t="s">
        <v>874</v>
      </c>
      <c r="H176" s="404" t="s">
        <v>912</v>
      </c>
      <c r="I176" s="405" t="s">
        <v>894</v>
      </c>
      <c r="J176" s="406" t="s">
        <v>356</v>
      </c>
      <c r="K176" s="407" t="s">
        <v>357</v>
      </c>
      <c r="L176" s="408" t="s">
        <v>358</v>
      </c>
      <c r="M176" s="402" t="s">
        <v>359</v>
      </c>
      <c r="N176" s="402" t="s">
        <v>913</v>
      </c>
      <c r="O176" s="409" t="s">
        <v>896</v>
      </c>
      <c r="P176" s="402" t="s">
        <v>1093</v>
      </c>
      <c r="Q176" s="404" t="s">
        <v>898</v>
      </c>
      <c r="R176" s="402"/>
      <c r="S176" s="410" t="s">
        <v>899</v>
      </c>
      <c r="T176" s="410" t="s">
        <v>379</v>
      </c>
      <c r="U176" s="411">
        <v>130035.26</v>
      </c>
      <c r="V176" s="412">
        <v>18512.82</v>
      </c>
      <c r="W176" s="466"/>
    </row>
    <row r="177" spans="2:23" s="400" customFormat="1" x14ac:dyDescent="0.25">
      <c r="B177" s="402" t="s">
        <v>351</v>
      </c>
      <c r="C177" s="402" t="s">
        <v>395</v>
      </c>
      <c r="D177" s="402" t="s">
        <v>366</v>
      </c>
      <c r="E177" s="492" t="s">
        <v>875</v>
      </c>
      <c r="F177" s="492" t="s">
        <v>876</v>
      </c>
      <c r="G177" s="403" t="s">
        <v>877</v>
      </c>
      <c r="H177" s="404" t="s">
        <v>1049</v>
      </c>
      <c r="I177" s="405" t="s">
        <v>894</v>
      </c>
      <c r="J177" s="406" t="s">
        <v>356</v>
      </c>
      <c r="K177" s="407" t="s">
        <v>357</v>
      </c>
      <c r="L177" s="408" t="s">
        <v>358</v>
      </c>
      <c r="M177" s="402" t="s">
        <v>359</v>
      </c>
      <c r="N177" s="402" t="s">
        <v>1071</v>
      </c>
      <c r="O177" s="409" t="s">
        <v>896</v>
      </c>
      <c r="P177" s="402" t="s">
        <v>1094</v>
      </c>
      <c r="Q177" s="404" t="s">
        <v>1052</v>
      </c>
      <c r="R177" s="402"/>
      <c r="S177" s="410" t="s">
        <v>899</v>
      </c>
      <c r="T177" s="410" t="s">
        <v>379</v>
      </c>
      <c r="U177" s="411">
        <v>45657.85</v>
      </c>
      <c r="V177" s="412">
        <v>0</v>
      </c>
      <c r="W177" s="466"/>
    </row>
    <row r="178" spans="2:23" s="400" customFormat="1" x14ac:dyDescent="0.25">
      <c r="B178" s="402" t="s">
        <v>351</v>
      </c>
      <c r="C178" s="402" t="s">
        <v>395</v>
      </c>
      <c r="D178" s="402" t="s">
        <v>366</v>
      </c>
      <c r="E178" s="492" t="s">
        <v>878</v>
      </c>
      <c r="F178" s="492" t="s">
        <v>879</v>
      </c>
      <c r="G178" s="403" t="s">
        <v>880</v>
      </c>
      <c r="H178" s="404" t="s">
        <v>948</v>
      </c>
      <c r="I178" s="405" t="s">
        <v>949</v>
      </c>
      <c r="J178" s="406" t="s">
        <v>356</v>
      </c>
      <c r="K178" s="407" t="s">
        <v>357</v>
      </c>
      <c r="L178" s="408" t="s">
        <v>358</v>
      </c>
      <c r="M178" s="402" t="s">
        <v>359</v>
      </c>
      <c r="N178" s="402" t="s">
        <v>961</v>
      </c>
      <c r="O178" s="409" t="s">
        <v>949</v>
      </c>
      <c r="P178" s="402" t="s">
        <v>1095</v>
      </c>
      <c r="Q178" s="404" t="s">
        <v>951</v>
      </c>
      <c r="R178" s="402"/>
      <c r="S178" s="410" t="s">
        <v>899</v>
      </c>
      <c r="T178" s="410" t="s">
        <v>379</v>
      </c>
      <c r="U178" s="411">
        <v>24747.98</v>
      </c>
      <c r="V178" s="412">
        <v>15254.57</v>
      </c>
      <c r="W178" s="466"/>
    </row>
    <row r="179" spans="2:23" s="400" customFormat="1" x14ac:dyDescent="0.25">
      <c r="B179" s="402" t="s">
        <v>351</v>
      </c>
      <c r="C179" s="402" t="s">
        <v>395</v>
      </c>
      <c r="D179" s="402" t="s">
        <v>366</v>
      </c>
      <c r="E179" s="492" t="s">
        <v>881</v>
      </c>
      <c r="F179" s="492" t="s">
        <v>882</v>
      </c>
      <c r="G179" s="403" t="s">
        <v>883</v>
      </c>
      <c r="H179" s="404" t="s">
        <v>948</v>
      </c>
      <c r="I179" s="405" t="s">
        <v>949</v>
      </c>
      <c r="J179" s="406" t="s">
        <v>356</v>
      </c>
      <c r="K179" s="407" t="s">
        <v>357</v>
      </c>
      <c r="L179" s="408" t="s">
        <v>358</v>
      </c>
      <c r="M179" s="402" t="s">
        <v>359</v>
      </c>
      <c r="N179" s="402" t="s">
        <v>961</v>
      </c>
      <c r="O179" s="409" t="s">
        <v>949</v>
      </c>
      <c r="P179" s="402" t="s">
        <v>1096</v>
      </c>
      <c r="Q179" s="404" t="s">
        <v>951</v>
      </c>
      <c r="R179" s="402"/>
      <c r="S179" s="410" t="s">
        <v>899</v>
      </c>
      <c r="T179" s="410" t="s">
        <v>379</v>
      </c>
      <c r="U179" s="411">
        <v>54705.14</v>
      </c>
      <c r="V179" s="412">
        <v>28136.240000000002</v>
      </c>
      <c r="W179" s="466"/>
    </row>
    <row r="180" spans="2:23" s="400" customFormat="1" x14ac:dyDescent="0.25">
      <c r="B180" s="402" t="s">
        <v>351</v>
      </c>
      <c r="C180" s="402" t="s">
        <v>395</v>
      </c>
      <c r="D180" s="402" t="s">
        <v>366</v>
      </c>
      <c r="E180" s="492" t="s">
        <v>884</v>
      </c>
      <c r="F180" s="492" t="s">
        <v>885</v>
      </c>
      <c r="G180" s="403" t="s">
        <v>886</v>
      </c>
      <c r="H180" s="404" t="s">
        <v>948</v>
      </c>
      <c r="I180" s="405" t="s">
        <v>949</v>
      </c>
      <c r="J180" s="406" t="s">
        <v>356</v>
      </c>
      <c r="K180" s="407" t="s">
        <v>357</v>
      </c>
      <c r="L180" s="408" t="s">
        <v>358</v>
      </c>
      <c r="M180" s="402" t="s">
        <v>359</v>
      </c>
      <c r="N180" s="402" t="s">
        <v>961</v>
      </c>
      <c r="O180" s="409" t="s">
        <v>949</v>
      </c>
      <c r="P180" s="402" t="s">
        <v>1097</v>
      </c>
      <c r="Q180" s="404" t="s">
        <v>951</v>
      </c>
      <c r="R180" s="402"/>
      <c r="S180" s="410" t="s">
        <v>899</v>
      </c>
      <c r="T180" s="410" t="s">
        <v>379</v>
      </c>
      <c r="U180" s="411">
        <v>37080.94</v>
      </c>
      <c r="V180" s="412">
        <v>3430.26</v>
      </c>
      <c r="W180" s="466"/>
    </row>
    <row r="181" spans="2:23" s="400" customFormat="1" x14ac:dyDescent="0.25">
      <c r="B181" s="402" t="s">
        <v>351</v>
      </c>
      <c r="C181" s="402" t="s">
        <v>395</v>
      </c>
      <c r="D181" s="402" t="s">
        <v>366</v>
      </c>
      <c r="E181" s="492" t="s">
        <v>887</v>
      </c>
      <c r="F181" s="492" t="s">
        <v>888</v>
      </c>
      <c r="G181" s="403" t="s">
        <v>889</v>
      </c>
      <c r="H181" s="404" t="s">
        <v>948</v>
      </c>
      <c r="I181" s="405" t="s">
        <v>949</v>
      </c>
      <c r="J181" s="406" t="s">
        <v>356</v>
      </c>
      <c r="K181" s="407" t="s">
        <v>357</v>
      </c>
      <c r="L181" s="408" t="s">
        <v>358</v>
      </c>
      <c r="M181" s="402" t="s">
        <v>359</v>
      </c>
      <c r="N181" s="402" t="s">
        <v>961</v>
      </c>
      <c r="O181" s="409" t="s">
        <v>949</v>
      </c>
      <c r="P181" s="402" t="s">
        <v>1098</v>
      </c>
      <c r="Q181" s="404" t="s">
        <v>951</v>
      </c>
      <c r="R181" s="402"/>
      <c r="S181" s="410" t="s">
        <v>899</v>
      </c>
      <c r="T181" s="410" t="s">
        <v>379</v>
      </c>
      <c r="U181" s="411">
        <v>21136.7</v>
      </c>
      <c r="V181" s="412">
        <v>1245.6199999999999</v>
      </c>
      <c r="W181" s="466"/>
    </row>
    <row r="182" spans="2:23" s="400" customFormat="1" x14ac:dyDescent="0.25">
      <c r="B182" s="402" t="s">
        <v>351</v>
      </c>
      <c r="C182" s="402" t="s">
        <v>654</v>
      </c>
      <c r="D182" s="402" t="s">
        <v>366</v>
      </c>
      <c r="E182" s="492" t="s">
        <v>890</v>
      </c>
      <c r="F182" s="492" t="s">
        <v>891</v>
      </c>
      <c r="G182" s="403" t="s">
        <v>892</v>
      </c>
      <c r="H182" s="404" t="s">
        <v>903</v>
      </c>
      <c r="I182" s="405" t="s">
        <v>894</v>
      </c>
      <c r="J182" s="406" t="s">
        <v>356</v>
      </c>
      <c r="K182" s="407" t="s">
        <v>357</v>
      </c>
      <c r="L182" s="408" t="s">
        <v>358</v>
      </c>
      <c r="M182" s="402" t="s">
        <v>359</v>
      </c>
      <c r="N182" s="402" t="s">
        <v>1019</v>
      </c>
      <c r="O182" s="409" t="s">
        <v>896</v>
      </c>
      <c r="P182" s="402" t="s">
        <v>1099</v>
      </c>
      <c r="Q182" s="404" t="s">
        <v>401</v>
      </c>
      <c r="R182" s="402"/>
      <c r="S182" s="410" t="s">
        <v>899</v>
      </c>
      <c r="T182" s="410" t="s">
        <v>379</v>
      </c>
      <c r="U182" s="411">
        <v>18393.189999999999</v>
      </c>
      <c r="V182" s="412">
        <v>1402.02</v>
      </c>
      <c r="W182" s="466"/>
    </row>
    <row r="183" spans="2:23" x14ac:dyDescent="0.25">
      <c r="B183" s="275"/>
      <c r="C183" s="275"/>
      <c r="D183" s="275"/>
      <c r="E183" s="270"/>
      <c r="F183" s="270"/>
      <c r="G183" s="271"/>
      <c r="H183" s="267"/>
      <c r="I183" s="275"/>
      <c r="J183" s="275"/>
      <c r="K183" s="275"/>
      <c r="L183" s="276"/>
      <c r="M183" s="270"/>
      <c r="N183" s="270"/>
      <c r="O183" s="272"/>
      <c r="P183" s="270"/>
      <c r="Q183" s="267"/>
      <c r="R183" s="270"/>
      <c r="S183" s="275"/>
      <c r="T183" s="275"/>
      <c r="U183" s="273"/>
      <c r="V183" s="274"/>
      <c r="W183" s="259"/>
    </row>
    <row r="184" spans="2:23" x14ac:dyDescent="0.25">
      <c r="B184" s="125"/>
      <c r="C184" s="126"/>
      <c r="D184" s="127"/>
      <c r="E184" s="126"/>
      <c r="F184" s="126"/>
      <c r="G184" s="128"/>
      <c r="H184" s="129"/>
      <c r="I184" s="127"/>
      <c r="J184" s="127"/>
      <c r="K184" s="127"/>
      <c r="L184" s="127"/>
      <c r="M184" s="127"/>
      <c r="N184" s="127"/>
      <c r="O184" s="127"/>
      <c r="P184" s="127"/>
      <c r="Q184" s="129"/>
      <c r="R184" s="127"/>
      <c r="S184" s="36"/>
      <c r="T184" s="36"/>
      <c r="U184" s="36"/>
      <c r="V184" s="130"/>
    </row>
    <row r="185" spans="2:23" x14ac:dyDescent="0.25">
      <c r="B185" s="28" t="s">
        <v>70</v>
      </c>
      <c r="C185" s="126"/>
      <c r="E185" s="438">
        <f>COUNTA(Tabla12[RFC])</f>
        <v>168</v>
      </c>
      <c r="F185" s="126"/>
      <c r="G185" s="128"/>
      <c r="H185" s="129"/>
      <c r="I185" s="127"/>
      <c r="J185" s="127"/>
      <c r="K185" s="127"/>
      <c r="L185" s="127"/>
      <c r="M185" s="101"/>
      <c r="N185" s="29" t="s">
        <v>71</v>
      </c>
      <c r="P185" s="438"/>
      <c r="Q185" s="129"/>
      <c r="R185" s="127"/>
      <c r="S185" s="518" t="s">
        <v>5</v>
      </c>
      <c r="T185" s="518"/>
      <c r="U185" s="433">
        <f>+SUM(U15:U182)</f>
        <v>11183983.029999997</v>
      </c>
      <c r="V185" s="130"/>
    </row>
    <row r="186" spans="2:23" x14ac:dyDescent="0.25">
      <c r="B186" s="125"/>
      <c r="C186" s="126"/>
      <c r="D186" s="127"/>
      <c r="E186" s="126"/>
      <c r="F186" s="126"/>
      <c r="G186" s="128"/>
      <c r="H186" s="129"/>
      <c r="I186" s="127"/>
      <c r="J186" s="127"/>
      <c r="K186" s="127"/>
      <c r="L186" s="127"/>
      <c r="M186" s="127"/>
      <c r="N186" s="127"/>
      <c r="O186" s="127"/>
      <c r="P186" s="127"/>
      <c r="Q186" s="129"/>
      <c r="R186" s="127"/>
      <c r="S186" s="36"/>
      <c r="T186" s="36"/>
      <c r="U186" s="36"/>
      <c r="V186" s="130"/>
    </row>
    <row r="187" spans="2:23" x14ac:dyDescent="0.25">
      <c r="B187" s="125"/>
      <c r="C187" s="126"/>
      <c r="D187" s="127"/>
      <c r="E187" s="126"/>
      <c r="F187" s="126"/>
      <c r="G187" s="128"/>
      <c r="H187" s="129"/>
      <c r="I187" s="127"/>
      <c r="J187" s="127"/>
      <c r="K187" s="127"/>
      <c r="L187" s="127"/>
      <c r="M187" s="127"/>
      <c r="N187" s="127"/>
      <c r="O187" s="127"/>
      <c r="P187" s="127"/>
      <c r="Q187" s="129"/>
      <c r="R187" s="127"/>
      <c r="S187" s="69" t="s">
        <v>145</v>
      </c>
      <c r="T187" s="69"/>
      <c r="U187" s="69"/>
      <c r="V187" s="437">
        <f>SUM(Tabla12[[#All],[Percepciones pagadas en el Periodo de Comisión con Presupuesto de otra fuente*]])</f>
        <v>5302832.6100000013</v>
      </c>
    </row>
    <row r="188" spans="2:23" x14ac:dyDescent="0.25">
      <c r="B188" s="131"/>
      <c r="C188" s="132"/>
      <c r="D188" s="133"/>
      <c r="E188" s="132"/>
      <c r="F188" s="132"/>
      <c r="G188" s="134"/>
      <c r="H188" s="135"/>
      <c r="I188" s="133"/>
      <c r="J188" s="133"/>
      <c r="K188" s="133"/>
      <c r="L188" s="133"/>
      <c r="M188" s="133"/>
      <c r="N188" s="133"/>
      <c r="O188" s="133"/>
      <c r="P188" s="133"/>
      <c r="Q188" s="135"/>
      <c r="R188" s="133"/>
      <c r="S188" s="135"/>
      <c r="T188" s="135"/>
      <c r="U188" s="136"/>
      <c r="V188" s="137"/>
    </row>
    <row r="189" spans="2:23" x14ac:dyDescent="0.25">
      <c r="B189" s="42" t="s">
        <v>336</v>
      </c>
      <c r="C189" s="43"/>
      <c r="D189" s="43"/>
      <c r="E189" s="43"/>
      <c r="F189" s="126"/>
      <c r="G189" s="128"/>
      <c r="H189" s="129"/>
      <c r="I189" s="127"/>
      <c r="J189" s="127"/>
      <c r="K189" s="127"/>
      <c r="L189" s="127"/>
      <c r="M189" s="127"/>
      <c r="N189" s="127"/>
      <c r="O189" s="127"/>
      <c r="P189" s="127"/>
      <c r="Q189" s="129"/>
      <c r="R189" s="127"/>
      <c r="S189" s="129"/>
      <c r="T189" s="129"/>
      <c r="U189" s="138"/>
      <c r="V189" s="139"/>
    </row>
    <row r="190" spans="2:23" x14ac:dyDescent="0.25">
      <c r="B190" s="42" t="s">
        <v>146</v>
      </c>
      <c r="C190" s="140"/>
      <c r="D190" s="140"/>
      <c r="E190" s="140"/>
      <c r="F190" s="99"/>
      <c r="G190" s="99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43"/>
    </row>
    <row r="191" spans="2:23" x14ac:dyDescent="0.25">
      <c r="B191" s="42"/>
      <c r="C191" s="140"/>
      <c r="D191" s="140"/>
      <c r="E191" s="140"/>
      <c r="F191" s="99"/>
      <c r="G191" s="99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43"/>
    </row>
    <row r="192" spans="2:23" x14ac:dyDescent="0.25">
      <c r="B192" s="42"/>
      <c r="C192" s="140"/>
      <c r="D192" s="140"/>
      <c r="E192" s="140"/>
      <c r="F192" s="99"/>
      <c r="G192" s="99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43"/>
    </row>
    <row r="193" spans="2:22" x14ac:dyDescent="0.25"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</row>
    <row r="194" spans="2:22" x14ac:dyDescent="0.25">
      <c r="B194" s="300"/>
      <c r="C194" s="301"/>
      <c r="D194" s="301"/>
      <c r="E194" s="302"/>
    </row>
    <row r="195" spans="2:22" x14ac:dyDescent="0.25">
      <c r="B195" s="498" t="s">
        <v>1229</v>
      </c>
      <c r="C195" s="499"/>
      <c r="D195" s="499"/>
      <c r="E195" s="500"/>
    </row>
    <row r="196" spans="2:22" x14ac:dyDescent="0.25">
      <c r="B196" s="501" t="s">
        <v>37</v>
      </c>
      <c r="C196" s="502"/>
      <c r="D196" s="502"/>
      <c r="E196" s="503"/>
    </row>
    <row r="197" spans="2:22" x14ac:dyDescent="0.25">
      <c r="B197" s="292"/>
      <c r="C197" s="293"/>
      <c r="D197" s="293"/>
      <c r="E197" s="294"/>
    </row>
    <row r="198" spans="2:22" x14ac:dyDescent="0.25">
      <c r="B198" s="498" t="s">
        <v>1234</v>
      </c>
      <c r="C198" s="499"/>
      <c r="D198" s="499"/>
      <c r="E198" s="500"/>
    </row>
    <row r="199" spans="2:22" x14ac:dyDescent="0.25">
      <c r="B199" s="501" t="s">
        <v>38</v>
      </c>
      <c r="C199" s="502"/>
      <c r="D199" s="502"/>
      <c r="E199" s="503"/>
    </row>
    <row r="200" spans="2:22" x14ac:dyDescent="0.25">
      <c r="B200" s="292"/>
      <c r="C200" s="293"/>
      <c r="D200" s="293"/>
      <c r="E200" s="294"/>
    </row>
    <row r="201" spans="2:22" x14ac:dyDescent="0.25">
      <c r="B201" s="498"/>
      <c r="C201" s="499"/>
      <c r="D201" s="499"/>
      <c r="E201" s="500"/>
    </row>
    <row r="202" spans="2:22" x14ac:dyDescent="0.25">
      <c r="B202" s="501" t="s">
        <v>39</v>
      </c>
      <c r="C202" s="502"/>
      <c r="D202" s="502"/>
      <c r="E202" s="503"/>
    </row>
    <row r="203" spans="2:22" x14ac:dyDescent="0.25">
      <c r="B203" s="292"/>
      <c r="C203" s="293"/>
      <c r="D203" s="293"/>
      <c r="E203" s="294"/>
    </row>
    <row r="204" spans="2:22" x14ac:dyDescent="0.25">
      <c r="B204" s="504" t="s">
        <v>1232</v>
      </c>
      <c r="C204" s="519"/>
      <c r="D204" s="519"/>
      <c r="E204" s="520"/>
    </row>
    <row r="205" spans="2:22" x14ac:dyDescent="0.25">
      <c r="B205" s="501" t="s">
        <v>347</v>
      </c>
      <c r="C205" s="502"/>
      <c r="D205" s="502"/>
      <c r="E205" s="503"/>
    </row>
    <row r="206" spans="2:22" x14ac:dyDescent="0.25">
      <c r="B206" s="498"/>
      <c r="C206" s="499"/>
      <c r="D206" s="499"/>
      <c r="E206" s="500"/>
    </row>
  </sheetData>
  <sheetProtection formatRows="0" insertRows="0" deleteRows="0"/>
  <mergeCells count="25">
    <mergeCell ref="B202:E202"/>
    <mergeCell ref="B204:E204"/>
    <mergeCell ref="B205:E205"/>
    <mergeCell ref="B206:E206"/>
    <mergeCell ref="B195:E195"/>
    <mergeCell ref="B196:E196"/>
    <mergeCell ref="B198:E198"/>
    <mergeCell ref="B199:E199"/>
    <mergeCell ref="B201:E201"/>
    <mergeCell ref="S185:T185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 xr:uid="{00000000-0002-0000-0500-000000000000}"/>
  </dataValidations>
  <printOptions horizontalCentered="1"/>
  <pageMargins left="0.98425196850393704" right="0.70866141732283472" top="0.74803149606299213" bottom="0.28000000000000003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35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C14" sqref="C14:D16"/>
    </sheetView>
  </sheetViews>
  <sheetFormatPr baseColWidth="10" defaultColWidth="11" defaultRowHeight="15" x14ac:dyDescent="0.25"/>
  <cols>
    <col min="1" max="1" width="2.42578125" style="27" customWidth="1"/>
    <col min="2" max="2" width="16.5703125" style="27" customWidth="1"/>
    <col min="3" max="3" width="17.42578125" style="27" customWidth="1"/>
    <col min="4" max="4" width="24.85546875" style="27" customWidth="1"/>
    <col min="5" max="5" width="48.5703125" style="27" customWidth="1"/>
    <col min="6" max="6" width="17" style="27" bestFit="1" customWidth="1"/>
    <col min="7" max="7" width="12.140625" style="27" bestFit="1" customWidth="1"/>
    <col min="8" max="8" width="8.28515625" style="27" customWidth="1"/>
    <col min="9" max="9" width="9.140625" style="27" customWidth="1"/>
    <col min="10" max="10" width="8.5703125" style="27" customWidth="1"/>
    <col min="11" max="11" width="11.42578125" style="27" customWidth="1"/>
    <col min="12" max="12" width="9.7109375" style="27" customWidth="1"/>
    <col min="13" max="13" width="13" style="27" customWidth="1"/>
    <col min="14" max="14" width="10.85546875" style="27" customWidth="1"/>
    <col min="15" max="15" width="10.5703125" style="27" customWidth="1"/>
    <col min="16" max="16" width="10" style="27" customWidth="1"/>
    <col min="17" max="17" width="11.140625" style="27" customWidth="1"/>
    <col min="18" max="18" width="10.5703125" style="27" customWidth="1"/>
    <col min="19" max="19" width="12.85546875" style="27" customWidth="1"/>
    <col min="20" max="16384" width="11" style="27"/>
  </cols>
  <sheetData>
    <row r="1" spans="1:20" ht="15" customHeight="1" x14ac:dyDescent="0.5">
      <c r="B1" s="117"/>
      <c r="C1" s="118"/>
      <c r="D1" s="118"/>
      <c r="E1" s="118"/>
      <c r="G1" s="118"/>
      <c r="H1" s="118"/>
      <c r="I1" s="118"/>
      <c r="J1" s="118"/>
      <c r="K1" s="118"/>
      <c r="L1" s="118"/>
      <c r="M1" s="118"/>
      <c r="N1" s="118"/>
      <c r="O1" s="118"/>
      <c r="P1" s="119"/>
      <c r="Q1" s="119"/>
      <c r="R1" s="119"/>
      <c r="S1" s="119"/>
      <c r="T1" s="119"/>
    </row>
    <row r="2" spans="1:20" ht="15" customHeight="1" x14ac:dyDescent="0.5">
      <c r="B2" s="117"/>
      <c r="C2" s="118"/>
      <c r="D2" s="118"/>
      <c r="E2" s="118"/>
      <c r="G2" s="118"/>
      <c r="H2" s="118"/>
      <c r="I2" s="118"/>
      <c r="J2" s="118"/>
      <c r="K2" s="118"/>
      <c r="L2" s="118"/>
      <c r="M2" s="118"/>
      <c r="N2" s="118"/>
      <c r="O2" s="118"/>
      <c r="P2" s="119"/>
      <c r="Q2" s="119"/>
      <c r="R2" s="119"/>
      <c r="S2" s="119"/>
      <c r="T2" s="119"/>
    </row>
    <row r="3" spans="1:20" ht="15" customHeight="1" x14ac:dyDescent="0.5">
      <c r="B3" s="117"/>
      <c r="C3" s="118"/>
      <c r="D3" s="118"/>
      <c r="E3" s="118"/>
      <c r="G3" s="118"/>
      <c r="H3" s="118"/>
      <c r="I3" s="118"/>
      <c r="J3" s="118"/>
      <c r="K3" s="118"/>
      <c r="L3" s="118"/>
      <c r="M3" s="118"/>
      <c r="N3" s="118"/>
      <c r="O3" s="118"/>
      <c r="P3" s="119"/>
      <c r="Q3" s="119"/>
      <c r="R3" s="119"/>
      <c r="S3" s="119"/>
      <c r="T3" s="119"/>
    </row>
    <row r="4" spans="1:20" ht="15" customHeight="1" x14ac:dyDescent="0.5">
      <c r="B4" s="117"/>
      <c r="C4" s="118"/>
      <c r="D4" s="118"/>
      <c r="E4" s="118"/>
      <c r="G4" s="118"/>
      <c r="H4" s="118"/>
      <c r="I4" s="118"/>
      <c r="J4" s="118"/>
      <c r="K4" s="118"/>
      <c r="L4" s="118"/>
      <c r="M4" s="118"/>
      <c r="N4" s="118"/>
      <c r="O4" s="118"/>
      <c r="P4" s="119"/>
      <c r="Q4" s="119"/>
      <c r="R4" s="119"/>
      <c r="S4" s="119"/>
      <c r="T4" s="119"/>
    </row>
    <row r="5" spans="1:20" ht="15" customHeight="1" x14ac:dyDescent="0.5">
      <c r="B5" s="117"/>
      <c r="C5" s="118"/>
      <c r="D5" s="118"/>
      <c r="E5" s="118"/>
      <c r="G5" s="118"/>
      <c r="H5" s="118"/>
      <c r="I5" s="118"/>
      <c r="J5" s="118"/>
      <c r="K5" s="118"/>
      <c r="L5" s="118"/>
      <c r="M5" s="118"/>
      <c r="N5" s="118"/>
      <c r="O5" s="118"/>
      <c r="P5" s="119"/>
      <c r="Q5" s="119"/>
      <c r="R5" s="119"/>
      <c r="S5" s="119"/>
      <c r="T5" s="119"/>
    </row>
    <row r="6" spans="1:20" ht="15" customHeight="1" x14ac:dyDescent="0.5">
      <c r="B6" s="117"/>
      <c r="C6" s="118"/>
      <c r="D6" s="118"/>
      <c r="E6" s="118"/>
      <c r="G6" s="118"/>
      <c r="H6" s="118"/>
      <c r="I6" s="118"/>
      <c r="J6" s="118"/>
      <c r="K6" s="118"/>
      <c r="L6" s="118"/>
      <c r="M6" s="118"/>
      <c r="N6" s="118"/>
      <c r="O6" s="118"/>
      <c r="P6" s="119"/>
      <c r="Q6" s="119"/>
      <c r="R6" s="119"/>
      <c r="S6" s="119"/>
      <c r="T6" s="119"/>
    </row>
    <row r="7" spans="1:20" s="50" customFormat="1" ht="18.75" x14ac:dyDescent="0.3">
      <c r="B7" s="12" t="s">
        <v>147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26" t="str">
        <f>'Caratula Resumen'!E16</f>
        <v xml:space="preserve"> ZACATECAS </v>
      </c>
      <c r="Q7" s="526"/>
      <c r="R7" s="526"/>
      <c r="S7" s="14"/>
    </row>
    <row r="8" spans="1:20" s="50" customFormat="1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514"/>
      <c r="I8" s="514"/>
      <c r="J8" s="514"/>
      <c r="K8" s="514"/>
      <c r="L8" s="315"/>
      <c r="M8" s="315"/>
      <c r="N8" s="315"/>
      <c r="O8" s="315"/>
      <c r="P8" s="525" t="str">
        <f>+'A Y  II D3'!X8</f>
        <v>4o. Trimestre 2021</v>
      </c>
      <c r="Q8" s="525"/>
      <c r="R8" s="525"/>
      <c r="S8" s="284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106"/>
      <c r="C10" s="105"/>
      <c r="D10" s="105"/>
      <c r="E10" s="105"/>
      <c r="F10" s="105"/>
      <c r="G10" s="106"/>
    </row>
    <row r="11" spans="1:20" x14ac:dyDescent="0.25">
      <c r="A11" s="556"/>
      <c r="B11" s="515" t="s">
        <v>41</v>
      </c>
      <c r="C11" s="557" t="s">
        <v>89</v>
      </c>
      <c r="D11" s="557" t="s">
        <v>43</v>
      </c>
      <c r="E11" s="557" t="s">
        <v>44</v>
      </c>
      <c r="F11" s="522" t="s">
        <v>148</v>
      </c>
      <c r="G11" s="521" t="s">
        <v>46</v>
      </c>
      <c r="H11" s="521"/>
      <c r="I11" s="521"/>
      <c r="J11" s="521"/>
      <c r="K11" s="521"/>
      <c r="L11" s="521"/>
      <c r="M11" s="521"/>
      <c r="N11" s="522" t="s">
        <v>149</v>
      </c>
      <c r="O11" s="522" t="s">
        <v>150</v>
      </c>
      <c r="P11" s="522" t="s">
        <v>151</v>
      </c>
      <c r="Q11" s="522" t="s">
        <v>152</v>
      </c>
      <c r="R11" s="522" t="s">
        <v>153</v>
      </c>
      <c r="S11" s="522" t="s">
        <v>154</v>
      </c>
    </row>
    <row r="12" spans="1:20" ht="38.25" x14ac:dyDescent="0.25">
      <c r="A12" s="556"/>
      <c r="B12" s="515"/>
      <c r="C12" s="558"/>
      <c r="D12" s="558"/>
      <c r="E12" s="558"/>
      <c r="F12" s="521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522"/>
      <c r="O12" s="521"/>
      <c r="P12" s="521"/>
      <c r="Q12" s="521"/>
      <c r="R12" s="522"/>
      <c r="S12" s="522"/>
    </row>
    <row r="13" spans="1:20" ht="25.5" hidden="1" x14ac:dyDescent="0.25">
      <c r="B13" s="63" t="s">
        <v>132</v>
      </c>
      <c r="C13" s="63" t="s">
        <v>312</v>
      </c>
      <c r="D13" s="63" t="s">
        <v>313</v>
      </c>
      <c r="E13" s="63" t="s">
        <v>314</v>
      </c>
      <c r="F13" s="63" t="s">
        <v>315</v>
      </c>
      <c r="G13" s="57" t="s">
        <v>316</v>
      </c>
      <c r="H13" s="57" t="s">
        <v>317</v>
      </c>
      <c r="I13" s="57" t="s">
        <v>318</v>
      </c>
      <c r="J13" s="57" t="s">
        <v>319</v>
      </c>
      <c r="K13" s="57" t="s">
        <v>320</v>
      </c>
      <c r="L13" s="57" t="s">
        <v>321</v>
      </c>
      <c r="M13" s="57" t="s">
        <v>322</v>
      </c>
      <c r="N13" s="63" t="s">
        <v>323</v>
      </c>
      <c r="O13" s="63" t="s">
        <v>324</v>
      </c>
      <c r="P13" s="63" t="s">
        <v>325</v>
      </c>
      <c r="Q13" s="63" t="s">
        <v>326</v>
      </c>
      <c r="R13" s="63" t="s">
        <v>327</v>
      </c>
      <c r="S13" s="63" t="s">
        <v>328</v>
      </c>
    </row>
    <row r="14" spans="1:20" s="413" customFormat="1" x14ac:dyDescent="0.25">
      <c r="B14" s="480" t="s">
        <v>351</v>
      </c>
      <c r="C14" s="491" t="s">
        <v>766</v>
      </c>
      <c r="D14" s="491" t="s">
        <v>767</v>
      </c>
      <c r="E14" s="471" t="s">
        <v>768</v>
      </c>
      <c r="F14" s="333">
        <v>1</v>
      </c>
      <c r="G14" s="333">
        <v>1131</v>
      </c>
      <c r="H14" s="333">
        <v>1103</v>
      </c>
      <c r="I14" s="478">
        <v>1003</v>
      </c>
      <c r="J14" s="333">
        <v>5</v>
      </c>
      <c r="K14" s="333" t="s">
        <v>1050</v>
      </c>
      <c r="L14" s="333">
        <v>0</v>
      </c>
      <c r="M14" s="333" t="s">
        <v>1051</v>
      </c>
      <c r="N14" s="479" t="s">
        <v>1100</v>
      </c>
      <c r="O14" s="481">
        <v>50</v>
      </c>
      <c r="P14" s="482" t="s">
        <v>1101</v>
      </c>
      <c r="Q14" s="481">
        <v>1</v>
      </c>
      <c r="R14" s="481">
        <v>200703</v>
      </c>
      <c r="S14" s="483">
        <v>99999</v>
      </c>
    </row>
    <row r="15" spans="1:20" s="413" customFormat="1" x14ac:dyDescent="0.25">
      <c r="B15" s="416" t="s">
        <v>351</v>
      </c>
      <c r="C15" s="493" t="s">
        <v>1102</v>
      </c>
      <c r="D15" s="491" t="s">
        <v>1103</v>
      </c>
      <c r="E15" s="471" t="s">
        <v>1104</v>
      </c>
      <c r="F15" s="472">
        <v>1</v>
      </c>
      <c r="G15" s="473">
        <v>1131</v>
      </c>
      <c r="H15" s="474">
        <v>1103</v>
      </c>
      <c r="I15" s="472">
        <v>1003</v>
      </c>
      <c r="J15" s="472">
        <v>5</v>
      </c>
      <c r="K15" s="475" t="s">
        <v>1105</v>
      </c>
      <c r="L15" s="333">
        <v>0</v>
      </c>
      <c r="M15" s="475" t="s">
        <v>1106</v>
      </c>
      <c r="N15" s="473" t="s">
        <v>1107</v>
      </c>
      <c r="O15" s="473">
        <v>57</v>
      </c>
      <c r="P15" s="476" t="s">
        <v>1101</v>
      </c>
      <c r="Q15" s="473">
        <v>2</v>
      </c>
      <c r="R15" s="473">
        <v>202004</v>
      </c>
      <c r="S15" s="477">
        <v>202124</v>
      </c>
    </row>
    <row r="16" spans="1:20" s="400" customFormat="1" x14ac:dyDescent="0.25">
      <c r="B16" s="480" t="s">
        <v>351</v>
      </c>
      <c r="C16" s="491" t="s">
        <v>1108</v>
      </c>
      <c r="D16" s="491" t="s">
        <v>1109</v>
      </c>
      <c r="E16" s="471" t="s">
        <v>1110</v>
      </c>
      <c r="F16" s="333">
        <v>1</v>
      </c>
      <c r="G16" s="333">
        <v>1131</v>
      </c>
      <c r="H16" s="333">
        <v>1103</v>
      </c>
      <c r="I16" s="478">
        <v>1003</v>
      </c>
      <c r="J16" s="333">
        <v>5</v>
      </c>
      <c r="K16" s="333" t="s">
        <v>391</v>
      </c>
      <c r="L16" s="333">
        <v>0</v>
      </c>
      <c r="M16" s="333" t="s">
        <v>1111</v>
      </c>
      <c r="N16" s="479" t="s">
        <v>1101</v>
      </c>
      <c r="O16" s="481">
        <v>31</v>
      </c>
      <c r="P16" s="482" t="s">
        <v>1101</v>
      </c>
      <c r="Q16" s="481">
        <v>2</v>
      </c>
      <c r="R16" s="481">
        <v>199102</v>
      </c>
      <c r="S16" s="483">
        <v>202118</v>
      </c>
    </row>
    <row r="17" spans="2:19" x14ac:dyDescent="0.25">
      <c r="B17" s="555" t="s">
        <v>70</v>
      </c>
      <c r="E17" s="120"/>
      <c r="F17" s="120"/>
      <c r="G17" s="121"/>
      <c r="H17" s="122"/>
      <c r="I17" s="123"/>
      <c r="J17" s="123"/>
      <c r="K17" s="29" t="s">
        <v>71</v>
      </c>
      <c r="L17" s="30"/>
      <c r="M17" s="439">
        <f>COUNTA(Tabla13[Columna12])</f>
        <v>3</v>
      </c>
      <c r="N17" s="122"/>
      <c r="O17" s="123"/>
      <c r="P17" s="83"/>
      <c r="Q17" s="83"/>
      <c r="R17" s="142"/>
      <c r="S17" s="124"/>
    </row>
    <row r="18" spans="2:19" x14ac:dyDescent="0.25">
      <c r="B18" s="555"/>
      <c r="C18" s="438">
        <f>COUNTA(Tabla13[Columna2])</f>
        <v>3</v>
      </c>
      <c r="D18" s="127"/>
      <c r="E18" s="126"/>
      <c r="F18" s="126"/>
      <c r="G18" s="128"/>
      <c r="H18" s="129"/>
      <c r="I18" s="127"/>
      <c r="J18" s="127"/>
      <c r="K18" s="127"/>
      <c r="L18" s="127"/>
      <c r="M18" s="127"/>
      <c r="N18" s="129"/>
      <c r="O18" s="127"/>
      <c r="P18" s="36"/>
      <c r="Q18" s="36"/>
      <c r="R18" s="36"/>
      <c r="S18" s="130"/>
    </row>
    <row r="19" spans="2:19" x14ac:dyDescent="0.25">
      <c r="B19" s="125"/>
      <c r="C19" s="126"/>
      <c r="D19" s="127"/>
      <c r="E19" s="126"/>
      <c r="F19" s="126"/>
      <c r="G19" s="128"/>
      <c r="H19" s="129"/>
      <c r="I19" s="127"/>
      <c r="J19" s="127"/>
      <c r="K19" s="127"/>
      <c r="L19" s="127"/>
      <c r="M19" s="127"/>
      <c r="N19" s="129"/>
      <c r="O19" s="127"/>
      <c r="P19" s="69"/>
      <c r="Q19" s="69"/>
      <c r="R19" s="69"/>
      <c r="S19" s="143"/>
    </row>
    <row r="20" spans="2:19" x14ac:dyDescent="0.25">
      <c r="B20" s="131"/>
      <c r="C20" s="132"/>
      <c r="D20" s="133"/>
      <c r="E20" s="144"/>
      <c r="F20" s="132"/>
      <c r="G20" s="134"/>
      <c r="H20" s="135"/>
      <c r="I20" s="133"/>
      <c r="J20" s="133"/>
      <c r="K20" s="133"/>
      <c r="L20" s="133"/>
      <c r="M20" s="133"/>
      <c r="N20" s="135"/>
      <c r="O20" s="133"/>
      <c r="P20" s="135"/>
      <c r="Q20" s="135"/>
      <c r="R20" s="136"/>
      <c r="S20" s="137"/>
    </row>
    <row r="21" spans="2:19" x14ac:dyDescent="0.25">
      <c r="B21" s="42" t="s">
        <v>155</v>
      </c>
      <c r="C21" s="43"/>
      <c r="D21" s="43"/>
      <c r="E21" s="145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</row>
    <row r="22" spans="2:19" x14ac:dyDescent="0.25">
      <c r="B22" s="43"/>
      <c r="C22" s="43"/>
      <c r="D22" s="43"/>
      <c r="E22" s="145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</row>
    <row r="23" spans="2:19" x14ac:dyDescent="0.25">
      <c r="B23" s="300"/>
      <c r="C23" s="301"/>
      <c r="D23" s="302"/>
    </row>
    <row r="24" spans="2:19" x14ac:dyDescent="0.25">
      <c r="B24" s="498" t="s">
        <v>1229</v>
      </c>
      <c r="C24" s="499"/>
      <c r="D24" s="500"/>
    </row>
    <row r="25" spans="2:19" x14ac:dyDescent="0.25">
      <c r="B25" s="501" t="s">
        <v>37</v>
      </c>
      <c r="C25" s="502"/>
      <c r="D25" s="503"/>
    </row>
    <row r="26" spans="2:19" x14ac:dyDescent="0.25">
      <c r="B26" s="292"/>
      <c r="C26" s="293"/>
      <c r="D26" s="294"/>
    </row>
    <row r="27" spans="2:19" x14ac:dyDescent="0.25">
      <c r="B27" s="498" t="s">
        <v>1234</v>
      </c>
      <c r="C27" s="499"/>
      <c r="D27" s="500"/>
    </row>
    <row r="28" spans="2:19" x14ac:dyDescent="0.25">
      <c r="B28" s="501" t="s">
        <v>38</v>
      </c>
      <c r="C28" s="502"/>
      <c r="D28" s="503"/>
    </row>
    <row r="29" spans="2:19" x14ac:dyDescent="0.25">
      <c r="B29" s="292"/>
      <c r="C29" s="293"/>
      <c r="D29" s="294"/>
    </row>
    <row r="30" spans="2:19" x14ac:dyDescent="0.25">
      <c r="B30" s="498"/>
      <c r="C30" s="499"/>
      <c r="D30" s="500"/>
    </row>
    <row r="31" spans="2:19" x14ac:dyDescent="0.25">
      <c r="B31" s="501" t="s">
        <v>39</v>
      </c>
      <c r="C31" s="502"/>
      <c r="D31" s="503"/>
    </row>
    <row r="32" spans="2:19" x14ac:dyDescent="0.25">
      <c r="B32" s="292"/>
      <c r="C32" s="293"/>
      <c r="D32" s="294"/>
    </row>
    <row r="33" spans="2:4" x14ac:dyDescent="0.25">
      <c r="B33" s="504" t="s">
        <v>1232</v>
      </c>
      <c r="C33" s="519"/>
      <c r="D33" s="520"/>
    </row>
    <row r="34" spans="2:4" x14ac:dyDescent="0.25">
      <c r="B34" s="501" t="s">
        <v>347</v>
      </c>
      <c r="C34" s="502"/>
      <c r="D34" s="503"/>
    </row>
    <row r="35" spans="2:4" x14ac:dyDescent="0.25">
      <c r="B35" s="295"/>
      <c r="C35" s="296"/>
      <c r="D35" s="297"/>
    </row>
  </sheetData>
  <sheetProtection insertRows="0" deleteRows="0" autoFilter="0"/>
  <mergeCells count="25">
    <mergeCell ref="B30:D30"/>
    <mergeCell ref="B31:D31"/>
    <mergeCell ref="B33:D33"/>
    <mergeCell ref="B34:D34"/>
    <mergeCell ref="S11:S12"/>
    <mergeCell ref="P11:P12"/>
    <mergeCell ref="Q11:Q12"/>
    <mergeCell ref="R11:R12"/>
    <mergeCell ref="B24:D24"/>
    <mergeCell ref="B25:D25"/>
    <mergeCell ref="B27:D27"/>
    <mergeCell ref="B28:D28"/>
    <mergeCell ref="F11:F12"/>
    <mergeCell ref="G11:M11"/>
    <mergeCell ref="N11:N12"/>
    <mergeCell ref="O11:O12"/>
    <mergeCell ref="B17:B18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 xr:uid="{00000000-0002-0000-06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9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O42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37" sqref="B37:D37"/>
    </sheetView>
  </sheetViews>
  <sheetFormatPr baseColWidth="10" defaultColWidth="11.42578125" defaultRowHeight="15" x14ac:dyDescent="0.25"/>
  <cols>
    <col min="1" max="1" width="2.42578125" style="146" customWidth="1"/>
    <col min="2" max="2" width="16.28515625" style="146" customWidth="1"/>
    <col min="3" max="3" width="18" style="146" customWidth="1"/>
    <col min="4" max="4" width="24.42578125" style="146" customWidth="1"/>
    <col min="5" max="5" width="44.28515625" style="146" customWidth="1"/>
    <col min="6" max="6" width="12.140625" style="146" customWidth="1"/>
    <col min="7" max="7" width="25.140625" style="146" customWidth="1"/>
    <col min="8" max="8" width="11.85546875" style="146" customWidth="1"/>
    <col min="9" max="9" width="10.42578125" style="146" customWidth="1"/>
    <col min="10" max="10" width="9.28515625" style="146" customWidth="1"/>
    <col min="11" max="11" width="8" style="146" customWidth="1"/>
    <col min="12" max="12" width="12.7109375" style="146" customWidth="1"/>
    <col min="13" max="13" width="9.7109375" style="146" customWidth="1"/>
    <col min="14" max="14" width="8.85546875" style="146" customWidth="1"/>
    <col min="15" max="16" width="11.7109375" style="146" customWidth="1"/>
    <col min="17" max="17" width="26.85546875" style="146" customWidth="1"/>
    <col min="18" max="18" width="11.42578125" style="256" customWidth="1"/>
    <col min="19" max="226" width="11.42578125" style="146"/>
    <col min="227" max="227" width="3.7109375" style="146" customWidth="1"/>
    <col min="228" max="228" width="16.7109375" style="146" customWidth="1"/>
    <col min="229" max="229" width="17.140625" style="146" customWidth="1"/>
    <col min="230" max="230" width="22.42578125" style="146" bestFit="1" customWidth="1"/>
    <col min="231" max="231" width="38.140625" style="146" bestFit="1" customWidth="1"/>
    <col min="232" max="232" width="13.42578125" style="146" customWidth="1"/>
    <col min="233" max="233" width="14.7109375" style="146" customWidth="1"/>
    <col min="234" max="234" width="12.42578125" style="146" customWidth="1"/>
    <col min="235" max="235" width="10" style="146" customWidth="1"/>
    <col min="236" max="236" width="9.7109375" style="146" customWidth="1"/>
    <col min="237" max="237" width="10.7109375" style="146" customWidth="1"/>
    <col min="238" max="238" width="9.140625" style="146" customWidth="1"/>
    <col min="239" max="239" width="10.140625" style="146" customWidth="1"/>
    <col min="240" max="240" width="9.42578125" style="146" customWidth="1"/>
    <col min="241" max="242" width="13" style="146" customWidth="1"/>
    <col min="243" max="243" width="18.28515625" style="146" customWidth="1"/>
    <col min="244" max="16384" width="11.42578125" style="146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156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526" t="str">
        <f>'Caratula Resumen'!E16</f>
        <v xml:space="preserve"> ZACATECAS </v>
      </c>
      <c r="O7" s="526"/>
      <c r="P7" s="526"/>
      <c r="Q7" s="14"/>
    </row>
    <row r="8" spans="1:223" ht="18.75" x14ac:dyDescent="0.3">
      <c r="B8" s="513" t="str">
        <f>'Caratula Resumen'!E17</f>
        <v>Fondo de Aportaciones para la Educación Tecnológica y de Adultos/Colegio Nacional de Educación Profesional Técnica (FAETA/CONALEP)</v>
      </c>
      <c r="C8" s="514"/>
      <c r="D8" s="514"/>
      <c r="E8" s="514"/>
      <c r="F8" s="514"/>
      <c r="G8" s="514"/>
      <c r="H8" s="514"/>
      <c r="I8" s="514"/>
      <c r="J8" s="514"/>
      <c r="K8" s="315"/>
      <c r="L8" s="315"/>
      <c r="M8" s="339"/>
      <c r="N8" s="567" t="str">
        <f>'A Y  II D3'!X8</f>
        <v>4o. Trimestre 2021</v>
      </c>
      <c r="O8" s="567"/>
      <c r="P8" s="567"/>
      <c r="Q8" s="340"/>
      <c r="R8" s="257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341"/>
    </row>
    <row r="10" spans="1:223" ht="21" x14ac:dyDescent="0.35">
      <c r="B10" s="147"/>
      <c r="C10" s="147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9"/>
      <c r="P10" s="149"/>
    </row>
    <row r="11" spans="1:223" ht="27.75" customHeight="1" x14ac:dyDescent="0.25">
      <c r="A11" s="561"/>
      <c r="B11" s="515" t="s">
        <v>41</v>
      </c>
      <c r="C11" s="559" t="s">
        <v>42</v>
      </c>
      <c r="D11" s="559" t="s">
        <v>43</v>
      </c>
      <c r="E11" s="559" t="s">
        <v>76</v>
      </c>
      <c r="F11" s="557" t="s">
        <v>135</v>
      </c>
      <c r="G11" s="559" t="s">
        <v>157</v>
      </c>
      <c r="H11" s="562" t="s">
        <v>158</v>
      </c>
      <c r="I11" s="563"/>
      <c r="J11" s="563"/>
      <c r="K11" s="563"/>
      <c r="L11" s="563"/>
      <c r="M11" s="563"/>
      <c r="N11" s="564"/>
      <c r="O11" s="565" t="s">
        <v>159</v>
      </c>
      <c r="P11" s="566"/>
      <c r="Q11" s="559" t="s">
        <v>160</v>
      </c>
      <c r="R11" s="258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</row>
    <row r="12" spans="1:223" ht="38.25" x14ac:dyDescent="0.25">
      <c r="A12" s="561"/>
      <c r="B12" s="515"/>
      <c r="C12" s="560"/>
      <c r="D12" s="560"/>
      <c r="E12" s="560"/>
      <c r="F12" s="558"/>
      <c r="G12" s="560"/>
      <c r="H12" s="24" t="s">
        <v>57</v>
      </c>
      <c r="I12" s="24" t="s">
        <v>58</v>
      </c>
      <c r="J12" s="24" t="s">
        <v>59</v>
      </c>
      <c r="K12" s="24" t="s">
        <v>60</v>
      </c>
      <c r="L12" s="24" t="s">
        <v>61</v>
      </c>
      <c r="M12" s="25" t="s">
        <v>62</v>
      </c>
      <c r="N12" s="24" t="s">
        <v>63</v>
      </c>
      <c r="O12" s="59" t="s">
        <v>64</v>
      </c>
      <c r="P12" s="59" t="s">
        <v>65</v>
      </c>
      <c r="Q12" s="560"/>
      <c r="R12" s="258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</row>
    <row r="13" spans="1:223" x14ac:dyDescent="0.25">
      <c r="B13" s="79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1"/>
      <c r="P13" s="152"/>
    </row>
    <row r="14" spans="1:223" ht="38.25" hidden="1" x14ac:dyDescent="0.25">
      <c r="B14" s="153" t="s">
        <v>41</v>
      </c>
      <c r="C14" s="153" t="s">
        <v>42</v>
      </c>
      <c r="D14" s="153" t="s">
        <v>43</v>
      </c>
      <c r="E14" s="153" t="s">
        <v>76</v>
      </c>
      <c r="F14" s="153" t="s">
        <v>161</v>
      </c>
      <c r="G14" s="153" t="s">
        <v>157</v>
      </c>
      <c r="H14" s="59" t="s">
        <v>57</v>
      </c>
      <c r="I14" s="59" t="s">
        <v>58</v>
      </c>
      <c r="J14" s="59" t="s">
        <v>59</v>
      </c>
      <c r="K14" s="59" t="s">
        <v>60</v>
      </c>
      <c r="L14" s="59" t="s">
        <v>61</v>
      </c>
      <c r="M14" s="59" t="s">
        <v>62</v>
      </c>
      <c r="N14" s="59" t="s">
        <v>63</v>
      </c>
      <c r="O14" s="59" t="s">
        <v>162</v>
      </c>
      <c r="P14" s="59" t="s">
        <v>163</v>
      </c>
      <c r="Q14" s="255" t="s">
        <v>160</v>
      </c>
    </row>
    <row r="15" spans="1:223" s="379" customFormat="1" x14ac:dyDescent="0.25">
      <c r="B15" s="342"/>
      <c r="C15" s="335"/>
      <c r="D15" s="335"/>
      <c r="E15" s="343"/>
      <c r="F15" s="333"/>
      <c r="G15" s="344"/>
      <c r="H15" s="333"/>
      <c r="I15" s="333"/>
      <c r="J15" s="336"/>
      <c r="K15" s="335"/>
      <c r="L15" s="335"/>
      <c r="M15" s="345"/>
      <c r="N15" s="346"/>
      <c r="O15" s="346"/>
      <c r="P15" s="346"/>
      <c r="Q15" s="347"/>
      <c r="R15" s="415"/>
    </row>
    <row r="16" spans="1:223" s="379" customFormat="1" x14ac:dyDescent="0.25">
      <c r="B16" s="416"/>
      <c r="C16" s="328"/>
      <c r="D16" s="328"/>
      <c r="E16" s="417"/>
      <c r="F16" s="328"/>
      <c r="G16" s="344"/>
      <c r="H16" s="328"/>
      <c r="I16" s="418"/>
      <c r="J16" s="419"/>
      <c r="K16" s="328"/>
      <c r="L16" s="328"/>
      <c r="M16" s="420"/>
      <c r="N16" s="344"/>
      <c r="O16" s="344"/>
      <c r="P16" s="344"/>
      <c r="Q16" s="414"/>
      <c r="R16" s="415"/>
    </row>
    <row r="17" spans="2:18" s="379" customFormat="1" x14ac:dyDescent="0.25">
      <c r="B17" s="416"/>
      <c r="C17" s="328"/>
      <c r="D17" s="328"/>
      <c r="E17" s="417"/>
      <c r="F17" s="328"/>
      <c r="G17" s="344"/>
      <c r="H17" s="328"/>
      <c r="I17" s="418"/>
      <c r="J17" s="419"/>
      <c r="K17" s="328"/>
      <c r="L17" s="328"/>
      <c r="M17" s="420"/>
      <c r="N17" s="344"/>
      <c r="O17" s="344"/>
      <c r="P17" s="344"/>
      <c r="Q17" s="414"/>
      <c r="R17" s="415"/>
    </row>
    <row r="18" spans="2:18" s="379" customFormat="1" x14ac:dyDescent="0.25">
      <c r="B18" s="416"/>
      <c r="C18" s="328"/>
      <c r="D18" s="328"/>
      <c r="E18" s="417"/>
      <c r="F18" s="328"/>
      <c r="G18" s="344"/>
      <c r="H18" s="328"/>
      <c r="I18" s="418"/>
      <c r="J18" s="419"/>
      <c r="K18" s="328"/>
      <c r="L18" s="328"/>
      <c r="M18" s="420"/>
      <c r="N18" s="344"/>
      <c r="O18" s="344"/>
      <c r="P18" s="344"/>
      <c r="Q18" s="414"/>
      <c r="R18" s="415"/>
    </row>
    <row r="19" spans="2:18" s="379" customFormat="1" x14ac:dyDescent="0.25">
      <c r="B19" s="348"/>
      <c r="C19" s="347"/>
      <c r="D19" s="347"/>
      <c r="E19" s="349"/>
      <c r="F19" s="347"/>
      <c r="G19" s="347"/>
      <c r="H19" s="346"/>
      <c r="I19" s="350"/>
      <c r="J19" s="346"/>
      <c r="K19" s="346"/>
      <c r="L19" s="346"/>
      <c r="M19" s="345"/>
      <c r="N19" s="346"/>
      <c r="O19" s="346"/>
      <c r="P19" s="346"/>
      <c r="Q19" s="347"/>
      <c r="R19" s="415"/>
    </row>
    <row r="20" spans="2:18" s="379" customFormat="1" x14ac:dyDescent="0.25">
      <c r="B20" s="348"/>
      <c r="C20" s="347"/>
      <c r="D20" s="347"/>
      <c r="E20" s="349"/>
      <c r="F20" s="347"/>
      <c r="G20" s="347"/>
      <c r="H20" s="346"/>
      <c r="I20" s="350"/>
      <c r="J20" s="346"/>
      <c r="K20" s="346"/>
      <c r="L20" s="346"/>
      <c r="M20" s="346"/>
      <c r="N20" s="346"/>
      <c r="O20" s="346"/>
      <c r="P20" s="346"/>
      <c r="Q20" s="347"/>
      <c r="R20" s="415"/>
    </row>
    <row r="21" spans="2:18" x14ac:dyDescent="0.25">
      <c r="B21" s="28" t="s">
        <v>70</v>
      </c>
      <c r="C21" s="431">
        <f>COUNTA(Tabla4[R.F.C.])</f>
        <v>0</v>
      </c>
      <c r="D21" s="29"/>
      <c r="E21" s="29"/>
      <c r="F21" s="29"/>
      <c r="G21" s="29"/>
      <c r="H21" s="29"/>
      <c r="I21" s="30"/>
      <c r="J21" s="29"/>
      <c r="L21" s="29" t="s">
        <v>71</v>
      </c>
      <c r="M21" s="30"/>
      <c r="N21" s="431">
        <f>COUNTA(Tabla4[Número de Plaza])</f>
        <v>0</v>
      </c>
      <c r="O21" s="69"/>
      <c r="P21" s="142"/>
      <c r="Q21" s="31"/>
    </row>
    <row r="22" spans="2:18" x14ac:dyDescent="0.25">
      <c r="B22" s="33"/>
      <c r="C22" s="34"/>
      <c r="D22" s="34"/>
      <c r="E22" s="34"/>
      <c r="F22" s="34"/>
      <c r="G22" s="34"/>
      <c r="H22" s="34"/>
      <c r="I22" s="34"/>
      <c r="J22" s="34"/>
      <c r="K22" s="35"/>
      <c r="L22" s="36"/>
      <c r="M22" s="36"/>
      <c r="N22" s="36"/>
      <c r="O22" s="36"/>
      <c r="P22" s="36"/>
      <c r="Q22" s="36"/>
    </row>
    <row r="23" spans="2:18" x14ac:dyDescent="0.25">
      <c r="B23" s="33"/>
      <c r="C23" s="34"/>
      <c r="D23" s="34"/>
      <c r="E23" s="34"/>
      <c r="F23" s="34"/>
      <c r="G23" s="34"/>
      <c r="H23" s="34"/>
      <c r="I23" s="34"/>
      <c r="J23" s="34"/>
      <c r="K23" s="35"/>
      <c r="L23" s="36"/>
      <c r="M23" s="36"/>
      <c r="N23" s="518"/>
      <c r="O23" s="518"/>
      <c r="P23" s="36"/>
      <c r="Q23" s="142"/>
    </row>
    <row r="24" spans="2:18" x14ac:dyDescent="0.25"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</row>
    <row r="25" spans="2:18" x14ac:dyDescent="0.25">
      <c r="B25" s="42" t="s">
        <v>155</v>
      </c>
      <c r="C25" s="44"/>
      <c r="D25" s="44"/>
      <c r="E25" s="115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2:18" x14ac:dyDescent="0.25">
      <c r="B26" s="154" t="s">
        <v>164</v>
      </c>
      <c r="C26" s="154"/>
      <c r="D26" s="154"/>
      <c r="E26" s="154"/>
      <c r="F26" s="155"/>
      <c r="G26" s="155"/>
      <c r="H26" s="155"/>
      <c r="I26" s="155"/>
      <c r="J26" s="155"/>
    </row>
    <row r="27" spans="2:18" x14ac:dyDescent="0.25">
      <c r="B27" s="154" t="s">
        <v>337</v>
      </c>
      <c r="C27" s="154"/>
      <c r="D27" s="154"/>
      <c r="E27" s="154"/>
      <c r="F27" s="155"/>
      <c r="G27" s="155"/>
      <c r="H27" s="155"/>
      <c r="I27" s="155"/>
      <c r="J27" s="155"/>
    </row>
    <row r="28" spans="2:18" x14ac:dyDescent="0.25">
      <c r="B28" s="154" t="s">
        <v>338</v>
      </c>
      <c r="C28" s="154"/>
      <c r="D28" s="154"/>
      <c r="E28" s="154"/>
      <c r="F28" s="155"/>
      <c r="G28" s="155"/>
      <c r="H28" s="155"/>
      <c r="I28" s="155"/>
      <c r="J28" s="155"/>
    </row>
    <row r="29" spans="2:18" x14ac:dyDescent="0.25">
      <c r="B29" s="156"/>
      <c r="C29" s="44"/>
      <c r="D29" s="44"/>
    </row>
    <row r="30" spans="2:18" x14ac:dyDescent="0.25">
      <c r="B30" s="300"/>
      <c r="C30" s="301"/>
      <c r="D30" s="302"/>
    </row>
    <row r="31" spans="2:18" x14ac:dyDescent="0.25">
      <c r="B31" s="498" t="s">
        <v>1229</v>
      </c>
      <c r="C31" s="499"/>
      <c r="D31" s="500"/>
    </row>
    <row r="32" spans="2:18" x14ac:dyDescent="0.25">
      <c r="B32" s="501" t="s">
        <v>37</v>
      </c>
      <c r="C32" s="502"/>
      <c r="D32" s="503"/>
    </row>
    <row r="33" spans="2:4" x14ac:dyDescent="0.25">
      <c r="B33" s="292"/>
      <c r="C33" s="293"/>
      <c r="D33" s="294"/>
    </row>
    <row r="34" spans="2:4" x14ac:dyDescent="0.25">
      <c r="B34" s="498" t="s">
        <v>1234</v>
      </c>
      <c r="C34" s="499"/>
      <c r="D34" s="500"/>
    </row>
    <row r="35" spans="2:4" x14ac:dyDescent="0.25">
      <c r="B35" s="501" t="s">
        <v>38</v>
      </c>
      <c r="C35" s="502"/>
      <c r="D35" s="503"/>
    </row>
    <row r="36" spans="2:4" x14ac:dyDescent="0.25">
      <c r="B36" s="292"/>
      <c r="C36" s="293"/>
      <c r="D36" s="294"/>
    </row>
    <row r="37" spans="2:4" x14ac:dyDescent="0.25">
      <c r="B37" s="498"/>
      <c r="C37" s="499"/>
      <c r="D37" s="500"/>
    </row>
    <row r="38" spans="2:4" x14ac:dyDescent="0.25">
      <c r="B38" s="501" t="s">
        <v>39</v>
      </c>
      <c r="C38" s="502"/>
      <c r="D38" s="503"/>
    </row>
    <row r="39" spans="2:4" x14ac:dyDescent="0.25">
      <c r="B39" s="292"/>
      <c r="C39" s="293"/>
      <c r="D39" s="294"/>
    </row>
    <row r="40" spans="2:4" x14ac:dyDescent="0.25">
      <c r="B40" s="504" t="s">
        <v>1232</v>
      </c>
      <c r="C40" s="519"/>
      <c r="D40" s="520"/>
    </row>
    <row r="41" spans="2:4" x14ac:dyDescent="0.25">
      <c r="B41" s="501" t="s">
        <v>347</v>
      </c>
      <c r="C41" s="502"/>
      <c r="D41" s="503"/>
    </row>
    <row r="42" spans="2:4" x14ac:dyDescent="0.25">
      <c r="B42" s="295"/>
      <c r="C42" s="296"/>
      <c r="D42" s="297"/>
    </row>
  </sheetData>
  <sheetProtection insertRows="0" deleteRows="0"/>
  <mergeCells count="22">
    <mergeCell ref="N23:O23"/>
    <mergeCell ref="B38:D38"/>
    <mergeCell ref="B40:D40"/>
    <mergeCell ref="B41:D41"/>
    <mergeCell ref="B31:D31"/>
    <mergeCell ref="B32:D32"/>
    <mergeCell ref="B34:D34"/>
    <mergeCell ref="B35:D35"/>
    <mergeCell ref="B37:D37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 xr:uid="{00000000-0002-0000-07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S38"/>
  <sheetViews>
    <sheetView showGridLines="0" zoomScale="57" zoomScaleNormal="57" workbookViewId="0">
      <pane ySplit="14" topLeftCell="A15" activePane="bottomLeft" state="frozen"/>
      <selection activeCell="G34" sqref="G34"/>
      <selection pane="bottomLeft" activeCell="B33" sqref="B33:D33"/>
    </sheetView>
  </sheetViews>
  <sheetFormatPr baseColWidth="10" defaultColWidth="11.42578125" defaultRowHeight="15" x14ac:dyDescent="0.25"/>
  <cols>
    <col min="1" max="1" width="3.7109375" style="146" customWidth="1"/>
    <col min="2" max="2" width="18.28515625" style="146" customWidth="1"/>
    <col min="3" max="3" width="15.85546875" style="146" customWidth="1"/>
    <col min="4" max="4" width="23" style="146" customWidth="1"/>
    <col min="5" max="5" width="48.28515625" style="146" customWidth="1"/>
    <col min="6" max="6" width="29.85546875" style="146" customWidth="1"/>
    <col min="7" max="7" width="12" style="146" customWidth="1"/>
    <col min="8" max="8" width="8" style="146" customWidth="1"/>
    <col min="9" max="9" width="9.5703125" style="146" customWidth="1"/>
    <col min="10" max="10" width="9.140625" style="146" customWidth="1"/>
    <col min="11" max="11" width="10.140625" style="146" customWidth="1"/>
    <col min="12" max="12" width="9.140625" style="146" customWidth="1"/>
    <col min="13" max="13" width="13.140625" style="146" customWidth="1"/>
    <col min="14" max="15" width="12.28515625" style="146" customWidth="1"/>
    <col min="16" max="17" width="15.28515625" style="146" customWidth="1"/>
    <col min="18" max="18" width="23.140625" style="146" customWidth="1"/>
    <col min="19" max="16384" width="11.42578125" style="146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351" t="s">
        <v>165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568" t="str">
        <f>'Caratula Resumen'!E16</f>
        <v xml:space="preserve"> ZACATECAS </v>
      </c>
      <c r="P8" s="568"/>
      <c r="Q8" s="568"/>
      <c r="R8" s="14"/>
    </row>
    <row r="9" spans="1:253" ht="18.75" x14ac:dyDescent="0.3">
      <c r="B9" s="542" t="str">
        <f>'Caratula Resumen'!E17</f>
        <v>Fondo de Aportaciones para la Educación Tecnológica y de Adultos/Colegio Nacional de Educación Profesional Técnica (FAETA/CONALEP)</v>
      </c>
      <c r="C9" s="569"/>
      <c r="D9" s="569"/>
      <c r="E9" s="569"/>
      <c r="F9" s="569"/>
      <c r="G9" s="569"/>
      <c r="H9" s="569"/>
      <c r="I9" s="569"/>
      <c r="J9" s="569"/>
      <c r="K9" s="569"/>
      <c r="L9" s="569"/>
      <c r="M9" s="353"/>
      <c r="N9" s="353"/>
      <c r="O9" s="572" t="str">
        <f>'A Y  II D3'!X8</f>
        <v>4o. Trimestre 2021</v>
      </c>
      <c r="P9" s="572"/>
      <c r="Q9" s="572"/>
      <c r="R9" s="284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341"/>
    </row>
    <row r="11" spans="1:253" ht="21" x14ac:dyDescent="0.35">
      <c r="B11" s="147"/>
      <c r="C11" s="147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9"/>
      <c r="O11" s="149"/>
      <c r="P11" s="149"/>
    </row>
    <row r="12" spans="1:253" ht="24.75" customHeight="1" x14ac:dyDescent="0.25">
      <c r="A12" s="79"/>
      <c r="B12" s="515" t="s">
        <v>41</v>
      </c>
      <c r="C12" s="570" t="s">
        <v>42</v>
      </c>
      <c r="D12" s="570" t="s">
        <v>43</v>
      </c>
      <c r="E12" s="570" t="s">
        <v>76</v>
      </c>
      <c r="F12" s="515" t="s">
        <v>45</v>
      </c>
      <c r="G12" s="571" t="s">
        <v>46</v>
      </c>
      <c r="H12" s="571"/>
      <c r="I12" s="571"/>
      <c r="J12" s="571"/>
      <c r="K12" s="571"/>
      <c r="L12" s="571"/>
      <c r="M12" s="571"/>
      <c r="N12" s="570" t="s">
        <v>77</v>
      </c>
      <c r="O12" s="570"/>
      <c r="P12" s="570" t="s">
        <v>166</v>
      </c>
      <c r="Q12" s="570" t="s">
        <v>167</v>
      </c>
      <c r="R12" s="515" t="s">
        <v>50</v>
      </c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</row>
    <row r="13" spans="1:253" ht="38.25" x14ac:dyDescent="0.25">
      <c r="A13" s="79"/>
      <c r="B13" s="515"/>
      <c r="C13" s="570"/>
      <c r="D13" s="570"/>
      <c r="E13" s="570"/>
      <c r="F13" s="515"/>
      <c r="G13" s="24" t="s">
        <v>57</v>
      </c>
      <c r="H13" s="24" t="s">
        <v>58</v>
      </c>
      <c r="I13" s="24" t="s">
        <v>59</v>
      </c>
      <c r="J13" s="24" t="s">
        <v>60</v>
      </c>
      <c r="K13" s="24" t="s">
        <v>61</v>
      </c>
      <c r="L13" s="25" t="s">
        <v>62</v>
      </c>
      <c r="M13" s="24" t="s">
        <v>63</v>
      </c>
      <c r="N13" s="157" t="s">
        <v>64</v>
      </c>
      <c r="O13" s="59" t="s">
        <v>65</v>
      </c>
      <c r="P13" s="570"/>
      <c r="Q13" s="570"/>
      <c r="R13" s="515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</row>
    <row r="14" spans="1:253" ht="76.5" hidden="1" x14ac:dyDescent="0.25">
      <c r="B14" s="153" t="s">
        <v>41</v>
      </c>
      <c r="C14" s="153" t="s">
        <v>42</v>
      </c>
      <c r="D14" s="153" t="s">
        <v>43</v>
      </c>
      <c r="E14" s="153" t="s">
        <v>76</v>
      </c>
      <c r="F14" s="153" t="s">
        <v>45</v>
      </c>
      <c r="G14" s="59" t="s">
        <v>57</v>
      </c>
      <c r="H14" s="59" t="s">
        <v>58</v>
      </c>
      <c r="I14" s="59" t="s">
        <v>59</v>
      </c>
      <c r="J14" s="59" t="s">
        <v>60</v>
      </c>
      <c r="K14" s="59" t="s">
        <v>61</v>
      </c>
      <c r="L14" s="59" t="s">
        <v>62</v>
      </c>
      <c r="M14" s="59" t="s">
        <v>63</v>
      </c>
      <c r="N14" s="59" t="s">
        <v>83</v>
      </c>
      <c r="O14" s="59" t="s">
        <v>84</v>
      </c>
      <c r="P14" s="153" t="s">
        <v>166</v>
      </c>
      <c r="Q14" s="153" t="s">
        <v>167</v>
      </c>
      <c r="R14" s="153" t="s">
        <v>50</v>
      </c>
    </row>
    <row r="15" spans="1:253" s="379" customFormat="1" x14ac:dyDescent="0.25">
      <c r="B15" s="354"/>
      <c r="C15" s="355"/>
      <c r="D15" s="355"/>
      <c r="E15" s="355"/>
      <c r="F15" s="356"/>
      <c r="G15" s="356"/>
      <c r="H15" s="356"/>
      <c r="I15" s="357"/>
      <c r="J15" s="356"/>
      <c r="K15" s="356"/>
      <c r="L15" s="357"/>
      <c r="M15" s="356"/>
      <c r="N15" s="355"/>
      <c r="O15" s="355"/>
      <c r="P15" s="355"/>
      <c r="Q15" s="355"/>
      <c r="R15" s="355"/>
    </row>
    <row r="16" spans="1:253" s="379" customFormat="1" x14ac:dyDescent="0.25">
      <c r="B16" s="358"/>
      <c r="C16" s="347"/>
      <c r="D16" s="347"/>
      <c r="E16" s="347"/>
      <c r="F16" s="347"/>
      <c r="G16" s="346"/>
      <c r="H16" s="350"/>
      <c r="I16" s="346"/>
      <c r="J16" s="346"/>
      <c r="K16" s="347"/>
      <c r="L16" s="359"/>
      <c r="M16" s="360"/>
      <c r="N16" s="346"/>
      <c r="O16" s="346"/>
      <c r="P16" s="347"/>
      <c r="Q16" s="347"/>
      <c r="R16" s="361"/>
    </row>
    <row r="17" spans="2:18" s="379" customFormat="1" x14ac:dyDescent="0.25">
      <c r="B17" s="358"/>
      <c r="C17" s="347"/>
      <c r="D17" s="347"/>
      <c r="E17" s="347"/>
      <c r="F17" s="347"/>
      <c r="G17" s="346"/>
      <c r="H17" s="350"/>
      <c r="I17" s="346"/>
      <c r="J17" s="346"/>
      <c r="K17" s="347"/>
      <c r="L17" s="359"/>
      <c r="M17" s="360"/>
      <c r="N17" s="346"/>
      <c r="O17" s="346"/>
      <c r="P17" s="347"/>
      <c r="Q17" s="347"/>
      <c r="R17" s="361"/>
    </row>
    <row r="18" spans="2:18" s="379" customFormat="1" x14ac:dyDescent="0.25">
      <c r="B18" s="362"/>
      <c r="C18" s="347"/>
      <c r="D18" s="347"/>
      <c r="E18" s="347"/>
      <c r="F18" s="347"/>
      <c r="G18" s="346"/>
      <c r="H18" s="350"/>
      <c r="I18" s="346"/>
      <c r="J18" s="346"/>
      <c r="K18" s="347"/>
      <c r="L18" s="359"/>
      <c r="M18" s="360"/>
      <c r="N18" s="346"/>
      <c r="O18" s="346"/>
      <c r="P18" s="363"/>
      <c r="Q18" s="347"/>
      <c r="R18" s="361"/>
    </row>
    <row r="19" spans="2:18" x14ac:dyDescent="0.25">
      <c r="B19" s="113" t="s">
        <v>70</v>
      </c>
      <c r="C19" s="431">
        <f>COUNTA(Tabla5[R.F.C.])</f>
        <v>0</v>
      </c>
      <c r="D19" s="29"/>
      <c r="E19" s="29"/>
      <c r="F19" s="29"/>
      <c r="G19" s="29"/>
      <c r="H19" s="29"/>
      <c r="I19" s="30"/>
      <c r="J19" s="29"/>
      <c r="K19" s="29" t="s">
        <v>71</v>
      </c>
      <c r="L19" s="30"/>
      <c r="M19" s="431">
        <f>COUNTA(Tabla5[Número de Plaza])</f>
        <v>0</v>
      </c>
      <c r="N19" s="518" t="s">
        <v>5</v>
      </c>
      <c r="O19" s="518"/>
      <c r="P19" s="440">
        <f>SUM(Tabla5[Percepciones pagadas con Presupuesto Federal en el  Periodo reportado*])</f>
        <v>0</v>
      </c>
      <c r="R19" s="158"/>
    </row>
    <row r="20" spans="2:18" x14ac:dyDescent="0.25">
      <c r="B20" s="33"/>
      <c r="C20" s="34"/>
      <c r="D20" s="34"/>
      <c r="E20" s="34"/>
      <c r="F20" s="34"/>
      <c r="G20" s="34"/>
      <c r="H20" s="34"/>
      <c r="I20" s="34"/>
      <c r="J20" s="34"/>
      <c r="K20" s="35"/>
      <c r="L20" s="36"/>
      <c r="M20" s="36"/>
      <c r="N20" s="36"/>
      <c r="O20" s="36"/>
      <c r="P20" s="36"/>
      <c r="Q20" s="36"/>
      <c r="R20" s="159"/>
    </row>
    <row r="21" spans="2:18" x14ac:dyDescent="0.25">
      <c r="B21" s="33"/>
      <c r="C21" s="34"/>
      <c r="D21" s="34"/>
      <c r="E21" s="34"/>
      <c r="F21" s="34"/>
      <c r="G21" s="34"/>
      <c r="H21" s="34"/>
      <c r="I21" s="34"/>
      <c r="J21" s="34"/>
      <c r="K21" s="35"/>
      <c r="L21" s="36"/>
      <c r="M21" s="36"/>
      <c r="N21" s="518" t="s">
        <v>6</v>
      </c>
      <c r="O21" s="518"/>
      <c r="P21" s="518"/>
      <c r="Q21" s="441">
        <f>SUM(Tabla5[Percepciones pagadas con Presupuesto de otra Fuente en el  Periodo reportado*])</f>
        <v>0</v>
      </c>
      <c r="R21" s="159"/>
    </row>
    <row r="22" spans="2:18" x14ac:dyDescent="0.25">
      <c r="B22" s="3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160"/>
    </row>
    <row r="23" spans="2:18" x14ac:dyDescent="0.25">
      <c r="B23" s="42" t="s">
        <v>103</v>
      </c>
      <c r="C23" s="49"/>
      <c r="D23" s="49"/>
      <c r="E23" s="49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161"/>
    </row>
    <row r="24" spans="2:18" x14ac:dyDescent="0.25">
      <c r="B24" s="42" t="s">
        <v>155</v>
      </c>
      <c r="C24" s="44"/>
      <c r="D24" s="44"/>
      <c r="E24" s="145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</row>
    <row r="25" spans="2:18" x14ac:dyDescent="0.25"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</row>
    <row r="26" spans="2:18" x14ac:dyDescent="0.25">
      <c r="B26" s="300"/>
      <c r="C26" s="301"/>
      <c r="D26" s="302"/>
    </row>
    <row r="27" spans="2:18" x14ac:dyDescent="0.25">
      <c r="B27" s="498" t="s">
        <v>1229</v>
      </c>
      <c r="C27" s="499"/>
      <c r="D27" s="500"/>
    </row>
    <row r="28" spans="2:18" x14ac:dyDescent="0.25">
      <c r="B28" s="501" t="s">
        <v>37</v>
      </c>
      <c r="C28" s="502"/>
      <c r="D28" s="503"/>
    </row>
    <row r="29" spans="2:18" x14ac:dyDescent="0.25">
      <c r="B29" s="292"/>
      <c r="C29" s="293"/>
      <c r="D29" s="294"/>
    </row>
    <row r="30" spans="2:18" x14ac:dyDescent="0.25">
      <c r="B30" s="498" t="s">
        <v>1234</v>
      </c>
      <c r="C30" s="499"/>
      <c r="D30" s="500"/>
    </row>
    <row r="31" spans="2:18" x14ac:dyDescent="0.25">
      <c r="B31" s="501" t="s">
        <v>38</v>
      </c>
      <c r="C31" s="502"/>
      <c r="D31" s="503"/>
    </row>
    <row r="32" spans="2:18" x14ac:dyDescent="0.25">
      <c r="B32" s="292"/>
      <c r="C32" s="293"/>
      <c r="D32" s="294"/>
    </row>
    <row r="33" spans="2:4" x14ac:dyDescent="0.25">
      <c r="B33" s="498"/>
      <c r="C33" s="499"/>
      <c r="D33" s="500"/>
    </row>
    <row r="34" spans="2:4" x14ac:dyDescent="0.25">
      <c r="B34" s="501" t="s">
        <v>39</v>
      </c>
      <c r="C34" s="502"/>
      <c r="D34" s="503"/>
    </row>
    <row r="35" spans="2:4" x14ac:dyDescent="0.25">
      <c r="B35" s="292"/>
      <c r="C35" s="293"/>
      <c r="D35" s="294"/>
    </row>
    <row r="36" spans="2:4" x14ac:dyDescent="0.25">
      <c r="B36" s="504" t="s">
        <v>1232</v>
      </c>
      <c r="C36" s="519"/>
      <c r="D36" s="520"/>
    </row>
    <row r="37" spans="2:4" x14ac:dyDescent="0.25">
      <c r="B37" s="501" t="s">
        <v>347</v>
      </c>
      <c r="C37" s="502"/>
      <c r="D37" s="503"/>
    </row>
    <row r="38" spans="2:4" x14ac:dyDescent="0.25">
      <c r="B38" s="295"/>
      <c r="C38" s="296"/>
      <c r="D38" s="297"/>
    </row>
  </sheetData>
  <sheetProtection insertRows="0" deleteRows="0" autoFilter="0"/>
  <mergeCells count="23">
    <mergeCell ref="B36:D36"/>
    <mergeCell ref="B37:D37"/>
    <mergeCell ref="B27:D27"/>
    <mergeCell ref="B28:D28"/>
    <mergeCell ref="B30:D30"/>
    <mergeCell ref="B31:D31"/>
    <mergeCell ref="B33:D33"/>
    <mergeCell ref="N21:P21"/>
    <mergeCell ref="R12:R13"/>
    <mergeCell ref="N19:O19"/>
    <mergeCell ref="O9:Q9"/>
    <mergeCell ref="B34:D34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count="1">
    <dataValidation allowBlank="1" showInputMessage="1" showErrorMessage="1" sqref="B9:L9" xr:uid="{00000000-0002-0000-08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5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21</vt:i4>
      </vt:variant>
    </vt:vector>
  </HeadingPairs>
  <TitlesOfParts>
    <vt:vector size="40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'B)'!Área_de_impresión</vt:lpstr>
      <vt:lpstr>'E)'!Área_de_impresión</vt:lpstr>
      <vt:lpstr>'F) 1'!Área_de_impresión</vt:lpstr>
      <vt:lpstr>'F) 2'!Área_de_impresión</vt:lpstr>
      <vt:lpstr>'G)'!Área_de_impresión</vt:lpstr>
      <vt:lpstr>H!Área_de_impresión</vt:lpstr>
      <vt:lpstr>'II B) Y 1'!Área_de_impresión</vt:lpstr>
      <vt:lpstr>'II C y 1_'!Área_de_impresión</vt:lpstr>
      <vt:lpstr>'II D) 2'!Área_de_impresión</vt:lpstr>
      <vt:lpstr>'II D) 4'!Área_de_impresión</vt:lpstr>
      <vt:lpstr>'II D) 6'!Área_de_impresión</vt:lpstr>
      <vt:lpstr>'II D) 7 1'!Área_de_impresión</vt:lpstr>
      <vt:lpstr>'II D) 7 2 '!Área_de_impresión</vt:lpstr>
      <vt:lpstr>'II D) 7 3'!Área_de_impresión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Brenda de Jesus Castañeda Cervantes</cp:lastModifiedBy>
  <cp:lastPrinted>2022-01-07T20:55:08Z</cp:lastPrinted>
  <dcterms:created xsi:type="dcterms:W3CDTF">2016-05-27T20:23:57Z</dcterms:created>
  <dcterms:modified xsi:type="dcterms:W3CDTF">2022-01-21T15:40:20Z</dcterms:modified>
</cp:coreProperties>
</file>