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6605" windowHeight="7995" activeTab="4"/>
  </bookViews>
  <sheets>
    <sheet name="ACUMPAR" sheetId="4" r:id="rId1"/>
    <sheet name="ENERO" sheetId="12" r:id="rId2"/>
    <sheet name="FEBRERO" sheetId="13" r:id="rId3"/>
    <sheet name="MARZO" sheetId="14" r:id="rId4"/>
    <sheet name="ACUM ENE-MZO" sheetId="15" r:id="rId5"/>
    <sheet name="concentra mun" sheetId="10" r:id="rId6"/>
    <sheet name="calendario" sheetId="9" r:id="rId7"/>
    <sheet name="FONDOS TRIM" sheetId="11" r:id="rId8"/>
    <sheet name="FONDOS ACUM" sheetId="22" r:id="rId9"/>
    <sheet name="Hoja1" sheetId="23" r:id="rId10"/>
    <sheet name="Hoja2" sheetId="24" r:id="rId11"/>
  </sheets>
  <externalReferences>
    <externalReference r:id="rId12"/>
    <externalReference r:id="rId13"/>
    <externalReference r:id="rId14"/>
  </externalReferences>
  <definedNames>
    <definedName name="_xlnm.Print_Area" localSheetId="3">MARZO!$A$1:$P$72</definedName>
    <definedName name="_xlnm.Database" localSheetId="4">#REF!</definedName>
    <definedName name="_xlnm.Database" localSheetId="8">#REF!</definedName>
    <definedName name="_xlnm.Database">#REF!</definedName>
    <definedName name="MODELOCEDULA" localSheetId="4">#REF!</definedName>
    <definedName name="MODELOCEDULA" localSheetId="8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F12" i="23" l="1"/>
  <c r="F11" i="23"/>
  <c r="F14" i="23"/>
  <c r="K74" i="24" l="1"/>
  <c r="P58" i="24"/>
  <c r="O58" i="24"/>
  <c r="N58" i="24"/>
  <c r="M58" i="24"/>
  <c r="L58" i="24"/>
  <c r="K58" i="24"/>
  <c r="J58" i="24"/>
  <c r="I58" i="24"/>
  <c r="H58" i="24"/>
  <c r="G58" i="24"/>
  <c r="F58" i="24"/>
  <c r="E58" i="24"/>
  <c r="K54" i="24"/>
  <c r="D53" i="24"/>
  <c r="L52" i="24"/>
  <c r="L54" i="24" s="1"/>
  <c r="K52" i="24"/>
  <c r="P51" i="24"/>
  <c r="P52" i="24" s="1"/>
  <c r="P54" i="24" s="1"/>
  <c r="O51" i="24"/>
  <c r="O52" i="24" s="1"/>
  <c r="O54" i="24" s="1"/>
  <c r="N51" i="24"/>
  <c r="N52" i="24" s="1"/>
  <c r="N54" i="24" s="1"/>
  <c r="M51" i="24"/>
  <c r="M52" i="24" s="1"/>
  <c r="M54" i="24" s="1"/>
  <c r="L51" i="24"/>
  <c r="K51" i="24"/>
  <c r="J51" i="24"/>
  <c r="J52" i="24" s="1"/>
  <c r="J54" i="24" s="1"/>
  <c r="I51" i="24"/>
  <c r="I52" i="24" s="1"/>
  <c r="I54" i="24" s="1"/>
  <c r="H51" i="24"/>
  <c r="H52" i="24" s="1"/>
  <c r="H54" i="24" s="1"/>
  <c r="G51" i="24"/>
  <c r="G52" i="24" s="1"/>
  <c r="G54" i="24" s="1"/>
  <c r="F51" i="24"/>
  <c r="F52" i="24" s="1"/>
  <c r="F54" i="24" s="1"/>
  <c r="E51" i="24"/>
  <c r="E52" i="24" s="1"/>
  <c r="O49" i="24"/>
  <c r="N49" i="24"/>
  <c r="K49" i="24"/>
  <c r="D48" i="24"/>
  <c r="P47" i="24"/>
  <c r="P49" i="24" s="1"/>
  <c r="O47" i="24"/>
  <c r="N47" i="24"/>
  <c r="M47" i="24"/>
  <c r="M49" i="24" s="1"/>
  <c r="L47" i="24"/>
  <c r="L49" i="24" s="1"/>
  <c r="K47" i="24"/>
  <c r="I47" i="24"/>
  <c r="I49" i="24" s="1"/>
  <c r="E47" i="24"/>
  <c r="J46" i="24"/>
  <c r="J47" i="24" s="1"/>
  <c r="J49" i="24" s="1"/>
  <c r="I46" i="24"/>
  <c r="H46" i="24"/>
  <c r="H47" i="24" s="1"/>
  <c r="H49" i="24" s="1"/>
  <c r="G46" i="24"/>
  <c r="G47" i="24" s="1"/>
  <c r="G49" i="24" s="1"/>
  <c r="F46" i="24"/>
  <c r="F47" i="24" s="1"/>
  <c r="F49" i="24" s="1"/>
  <c r="E46" i="24"/>
  <c r="D46" i="24"/>
  <c r="P44" i="24"/>
  <c r="M44" i="24"/>
  <c r="L44" i="24"/>
  <c r="D43" i="24"/>
  <c r="P42" i="24"/>
  <c r="O42" i="24"/>
  <c r="O44" i="24" s="1"/>
  <c r="N42" i="24"/>
  <c r="N44" i="24" s="1"/>
  <c r="M42" i="24"/>
  <c r="L42" i="24"/>
  <c r="K42" i="24"/>
  <c r="K44" i="24" s="1"/>
  <c r="G42" i="24"/>
  <c r="G44" i="24" s="1"/>
  <c r="J41" i="24"/>
  <c r="J42" i="24" s="1"/>
  <c r="J44" i="24" s="1"/>
  <c r="I41" i="24"/>
  <c r="I42" i="24" s="1"/>
  <c r="I44" i="24" s="1"/>
  <c r="H41" i="24"/>
  <c r="H42" i="24" s="1"/>
  <c r="H44" i="24" s="1"/>
  <c r="G41" i="24"/>
  <c r="F41" i="24"/>
  <c r="F42" i="24" s="1"/>
  <c r="F44" i="24" s="1"/>
  <c r="E41" i="24"/>
  <c r="E42" i="24" s="1"/>
  <c r="O39" i="24"/>
  <c r="N39" i="24"/>
  <c r="K39" i="24"/>
  <c r="J39" i="24"/>
  <c r="G39" i="24"/>
  <c r="F39" i="24"/>
  <c r="E39" i="24"/>
  <c r="D38" i="24"/>
  <c r="P37" i="24"/>
  <c r="P39" i="24" s="1"/>
  <c r="O37" i="24"/>
  <c r="N37" i="24"/>
  <c r="M37" i="24"/>
  <c r="M39" i="24" s="1"/>
  <c r="L37" i="24"/>
  <c r="L39" i="24" s="1"/>
  <c r="K37" i="24"/>
  <c r="J37" i="24"/>
  <c r="I37" i="24"/>
  <c r="I39" i="24" s="1"/>
  <c r="H37" i="24"/>
  <c r="H39" i="24" s="1"/>
  <c r="G37" i="24"/>
  <c r="F37" i="24"/>
  <c r="D36" i="24"/>
  <c r="J34" i="24"/>
  <c r="D33" i="24"/>
  <c r="O32" i="24"/>
  <c r="O34" i="24" s="1"/>
  <c r="K32" i="24"/>
  <c r="K34" i="24" s="1"/>
  <c r="J32" i="24"/>
  <c r="G32" i="24"/>
  <c r="G34" i="24" s="1"/>
  <c r="P31" i="24"/>
  <c r="P32" i="24" s="1"/>
  <c r="P34" i="24" s="1"/>
  <c r="O31" i="24"/>
  <c r="N31" i="24"/>
  <c r="N32" i="24" s="1"/>
  <c r="N34" i="24" s="1"/>
  <c r="M31" i="24"/>
  <c r="M32" i="24" s="1"/>
  <c r="M34" i="24" s="1"/>
  <c r="L31" i="24"/>
  <c r="L32" i="24" s="1"/>
  <c r="L34" i="24" s="1"/>
  <c r="K31" i="24"/>
  <c r="J31" i="24"/>
  <c r="I31" i="24"/>
  <c r="I32" i="24" s="1"/>
  <c r="I34" i="24" s="1"/>
  <c r="H31" i="24"/>
  <c r="H32" i="24" s="1"/>
  <c r="H34" i="24" s="1"/>
  <c r="G31" i="24"/>
  <c r="F31" i="24"/>
  <c r="F32" i="24" s="1"/>
  <c r="F34" i="24" s="1"/>
  <c r="E31" i="24"/>
  <c r="E32" i="24" s="1"/>
  <c r="J29" i="24"/>
  <c r="D28" i="24"/>
  <c r="P27" i="24"/>
  <c r="P29" i="24" s="1"/>
  <c r="O27" i="24"/>
  <c r="O29" i="24" s="1"/>
  <c r="K27" i="24"/>
  <c r="K29" i="24" s="1"/>
  <c r="J27" i="24"/>
  <c r="H27" i="24"/>
  <c r="H29" i="24" s="1"/>
  <c r="G27" i="24"/>
  <c r="G29" i="24" s="1"/>
  <c r="P26" i="24"/>
  <c r="O26" i="24"/>
  <c r="N26" i="24"/>
  <c r="N27" i="24" s="1"/>
  <c r="N29" i="24" s="1"/>
  <c r="M26" i="24"/>
  <c r="M27" i="24" s="1"/>
  <c r="M29" i="24" s="1"/>
  <c r="L26" i="24"/>
  <c r="L27" i="24" s="1"/>
  <c r="L29" i="24" s="1"/>
  <c r="K26" i="24"/>
  <c r="J26" i="24"/>
  <c r="I26" i="24"/>
  <c r="I27" i="24" s="1"/>
  <c r="I29" i="24" s="1"/>
  <c r="H26" i="24"/>
  <c r="G26" i="24"/>
  <c r="F26" i="24"/>
  <c r="F27" i="24" s="1"/>
  <c r="F29" i="24" s="1"/>
  <c r="E26" i="24"/>
  <c r="E27" i="24" s="1"/>
  <c r="J24" i="24"/>
  <c r="D23" i="24"/>
  <c r="P22" i="24"/>
  <c r="P24" i="24" s="1"/>
  <c r="O22" i="24"/>
  <c r="O24" i="24" s="1"/>
  <c r="K22" i="24"/>
  <c r="K24" i="24" s="1"/>
  <c r="J22" i="24"/>
  <c r="H22" i="24"/>
  <c r="H24" i="24" s="1"/>
  <c r="G22" i="24"/>
  <c r="G24" i="24" s="1"/>
  <c r="P21" i="24"/>
  <c r="O21" i="24"/>
  <c r="N21" i="24"/>
  <c r="N22" i="24" s="1"/>
  <c r="N24" i="24" s="1"/>
  <c r="M21" i="24"/>
  <c r="M22" i="24" s="1"/>
  <c r="M24" i="24" s="1"/>
  <c r="L21" i="24"/>
  <c r="L22" i="24" s="1"/>
  <c r="L24" i="24" s="1"/>
  <c r="K21" i="24"/>
  <c r="J21" i="24"/>
  <c r="I21" i="24"/>
  <c r="I22" i="24" s="1"/>
  <c r="I24" i="24" s="1"/>
  <c r="H21" i="24"/>
  <c r="G21" i="24"/>
  <c r="F21" i="24"/>
  <c r="F22" i="24" s="1"/>
  <c r="F24" i="24" s="1"/>
  <c r="E21" i="24"/>
  <c r="E22" i="24" s="1"/>
  <c r="P19" i="24"/>
  <c r="O19" i="24"/>
  <c r="N19" i="24"/>
  <c r="M19" i="24"/>
  <c r="L19" i="24"/>
  <c r="K19" i="24"/>
  <c r="J19" i="24"/>
  <c r="D18" i="24"/>
  <c r="P17" i="24"/>
  <c r="O17" i="24"/>
  <c r="K17" i="24"/>
  <c r="J17" i="24"/>
  <c r="J61" i="24" s="1"/>
  <c r="H17" i="24"/>
  <c r="H61" i="24" s="1"/>
  <c r="P16" i="24"/>
  <c r="O16" i="24"/>
  <c r="N16" i="24"/>
  <c r="N17" i="24" s="1"/>
  <c r="M16" i="24"/>
  <c r="M17" i="24" s="1"/>
  <c r="L16" i="24"/>
  <c r="L17" i="24" s="1"/>
  <c r="K16" i="24"/>
  <c r="J16" i="24"/>
  <c r="I16" i="24"/>
  <c r="I17" i="24" s="1"/>
  <c r="G16" i="24"/>
  <c r="G17" i="24" s="1"/>
  <c r="F16" i="24"/>
  <c r="F17" i="24" s="1"/>
  <c r="E16" i="24"/>
  <c r="E17" i="24" s="1"/>
  <c r="D16" i="24"/>
  <c r="I14" i="24"/>
  <c r="D13" i="24"/>
  <c r="D58" i="24" s="1"/>
  <c r="O12" i="24"/>
  <c r="O57" i="24" s="1"/>
  <c r="N12" i="24"/>
  <c r="J12" i="24"/>
  <c r="J57" i="24" s="1"/>
  <c r="I12" i="24"/>
  <c r="I57" i="24" s="1"/>
  <c r="G12" i="24"/>
  <c r="G62" i="24" s="1"/>
  <c r="F12" i="24"/>
  <c r="P11" i="24"/>
  <c r="P56" i="24" s="1"/>
  <c r="O11" i="24"/>
  <c r="O56" i="24" s="1"/>
  <c r="N11" i="24"/>
  <c r="N56" i="24" s="1"/>
  <c r="M11" i="24"/>
  <c r="M56" i="24" s="1"/>
  <c r="L11" i="24"/>
  <c r="L12" i="24" s="1"/>
  <c r="K11" i="24"/>
  <c r="K56" i="24" s="1"/>
  <c r="J11" i="24"/>
  <c r="J56" i="24" s="1"/>
  <c r="I11" i="24"/>
  <c r="I56" i="24" s="1"/>
  <c r="H11" i="24"/>
  <c r="H56" i="24" s="1"/>
  <c r="G11" i="24"/>
  <c r="G56" i="24" s="1"/>
  <c r="F11" i="24"/>
  <c r="F56" i="24" s="1"/>
  <c r="E11" i="24"/>
  <c r="E56" i="24" s="1"/>
  <c r="D11" i="24"/>
  <c r="F16" i="23"/>
  <c r="F57" i="24" l="1"/>
  <c r="D39" i="24"/>
  <c r="D17" i="24"/>
  <c r="E19" i="24"/>
  <c r="D22" i="24"/>
  <c r="E24" i="24"/>
  <c r="D24" i="24" s="1"/>
  <c r="D32" i="24"/>
  <c r="E34" i="24"/>
  <c r="D34" i="24" s="1"/>
  <c r="F19" i="24"/>
  <c r="F61" i="24"/>
  <c r="L57" i="24"/>
  <c r="L14" i="24"/>
  <c r="L59" i="24" s="1"/>
  <c r="G19" i="24"/>
  <c r="G61" i="24"/>
  <c r="G63" i="24" s="1"/>
  <c r="G64" i="24" s="1"/>
  <c r="D52" i="24"/>
  <c r="E54" i="24"/>
  <c r="D54" i="24" s="1"/>
  <c r="N57" i="24"/>
  <c r="I62" i="24"/>
  <c r="I19" i="24"/>
  <c r="I61" i="24"/>
  <c r="D27" i="24"/>
  <c r="E29" i="24"/>
  <c r="D29" i="24" s="1"/>
  <c r="I59" i="24"/>
  <c r="D42" i="24"/>
  <c r="E44" i="24"/>
  <c r="D44" i="24" s="1"/>
  <c r="D47" i="24"/>
  <c r="E12" i="24"/>
  <c r="M12" i="24"/>
  <c r="G14" i="24"/>
  <c r="O14" i="24"/>
  <c r="O59" i="24" s="1"/>
  <c r="H19" i="24"/>
  <c r="D51" i="24"/>
  <c r="L56" i="24"/>
  <c r="G57" i="24"/>
  <c r="J62" i="24"/>
  <c r="J63" i="24" s="1"/>
  <c r="J64" i="24" s="1"/>
  <c r="D21" i="24"/>
  <c r="D56" i="24" s="1"/>
  <c r="D26" i="24"/>
  <c r="D31" i="24"/>
  <c r="D37" i="24"/>
  <c r="H12" i="24"/>
  <c r="P12" i="24"/>
  <c r="J14" i="24"/>
  <c r="J59" i="24" s="1"/>
  <c r="D41" i="24"/>
  <c r="E49" i="24"/>
  <c r="D49" i="24" s="1"/>
  <c r="F62" i="24"/>
  <c r="K12" i="24"/>
  <c r="F14" i="24"/>
  <c r="F59" i="24" s="1"/>
  <c r="N14" i="24"/>
  <c r="N59" i="24" s="1"/>
  <c r="L67" i="14"/>
  <c r="K67" i="14"/>
  <c r="J67" i="14"/>
  <c r="I67" i="14"/>
  <c r="H67" i="14"/>
  <c r="G67" i="14"/>
  <c r="F67" i="14"/>
  <c r="E67" i="14"/>
  <c r="M67" i="14" s="1"/>
  <c r="D67" i="14"/>
  <c r="L66" i="14"/>
  <c r="K66" i="14"/>
  <c r="J66" i="14"/>
  <c r="I66" i="14"/>
  <c r="H66" i="14"/>
  <c r="G66" i="14"/>
  <c r="F66" i="14"/>
  <c r="E66" i="14"/>
  <c r="D66" i="14"/>
  <c r="L65" i="14"/>
  <c r="K65" i="14"/>
  <c r="J65" i="14"/>
  <c r="I65" i="14"/>
  <c r="H65" i="14"/>
  <c r="G65" i="14"/>
  <c r="F65" i="14"/>
  <c r="E65" i="14"/>
  <c r="D65" i="14"/>
  <c r="L64" i="14"/>
  <c r="K64" i="14"/>
  <c r="J64" i="14"/>
  <c r="I64" i="14"/>
  <c r="H64" i="14"/>
  <c r="G64" i="14"/>
  <c r="F64" i="14"/>
  <c r="E64" i="14"/>
  <c r="D64" i="14"/>
  <c r="M64" i="14" s="1"/>
  <c r="L63" i="14"/>
  <c r="K63" i="14"/>
  <c r="J63" i="14"/>
  <c r="I63" i="14"/>
  <c r="H63" i="14"/>
  <c r="G63" i="14"/>
  <c r="F63" i="14"/>
  <c r="E63" i="14"/>
  <c r="M63" i="14" s="1"/>
  <c r="D63" i="14"/>
  <c r="L62" i="14"/>
  <c r="K62" i="14"/>
  <c r="J62" i="14"/>
  <c r="I62" i="14"/>
  <c r="H62" i="14"/>
  <c r="G62" i="14"/>
  <c r="F62" i="14"/>
  <c r="E62" i="14"/>
  <c r="D62" i="14"/>
  <c r="L61" i="14"/>
  <c r="K61" i="14"/>
  <c r="J61" i="14"/>
  <c r="I61" i="14"/>
  <c r="H61" i="14"/>
  <c r="G61" i="14"/>
  <c r="F61" i="14"/>
  <c r="E61" i="14"/>
  <c r="D61" i="14"/>
  <c r="L60" i="14"/>
  <c r="K60" i="14"/>
  <c r="J60" i="14"/>
  <c r="I60" i="14"/>
  <c r="H60" i="14"/>
  <c r="G60" i="14"/>
  <c r="F60" i="14"/>
  <c r="E60" i="14"/>
  <c r="D60" i="14"/>
  <c r="L59" i="14"/>
  <c r="K59" i="14"/>
  <c r="J59" i="14"/>
  <c r="I59" i="14"/>
  <c r="H59" i="14"/>
  <c r="G59" i="14"/>
  <c r="F59" i="14"/>
  <c r="E59" i="14"/>
  <c r="D59" i="14"/>
  <c r="L58" i="14"/>
  <c r="K58" i="14"/>
  <c r="J58" i="14"/>
  <c r="I58" i="14"/>
  <c r="H58" i="14"/>
  <c r="G58" i="14"/>
  <c r="F58" i="14"/>
  <c r="E58" i="14"/>
  <c r="D58" i="14"/>
  <c r="L57" i="14"/>
  <c r="K57" i="14"/>
  <c r="J57" i="14"/>
  <c r="I57" i="14"/>
  <c r="H57" i="14"/>
  <c r="G57" i="14"/>
  <c r="F57" i="14"/>
  <c r="E57" i="14"/>
  <c r="D57" i="14"/>
  <c r="L56" i="14"/>
  <c r="K56" i="14"/>
  <c r="J56" i="14"/>
  <c r="I56" i="14"/>
  <c r="H56" i="14"/>
  <c r="G56" i="14"/>
  <c r="F56" i="14"/>
  <c r="E56" i="14"/>
  <c r="D56" i="14"/>
  <c r="L55" i="14"/>
  <c r="K55" i="14"/>
  <c r="J55" i="14"/>
  <c r="I55" i="14"/>
  <c r="H55" i="14"/>
  <c r="G55" i="14"/>
  <c r="F55" i="14"/>
  <c r="E55" i="14"/>
  <c r="D55" i="14"/>
  <c r="L54" i="14"/>
  <c r="K54" i="14"/>
  <c r="J54" i="14"/>
  <c r="I54" i="14"/>
  <c r="H54" i="14"/>
  <c r="G54" i="14"/>
  <c r="F54" i="14"/>
  <c r="E54" i="14"/>
  <c r="D54" i="14"/>
  <c r="L53" i="14"/>
  <c r="K53" i="14"/>
  <c r="J53" i="14"/>
  <c r="I53" i="14"/>
  <c r="H53" i="14"/>
  <c r="G53" i="14"/>
  <c r="F53" i="14"/>
  <c r="E53" i="14"/>
  <c r="D53" i="14"/>
  <c r="L52" i="14"/>
  <c r="K52" i="14"/>
  <c r="J52" i="14"/>
  <c r="I52" i="14"/>
  <c r="H52" i="14"/>
  <c r="G52" i="14"/>
  <c r="F52" i="14"/>
  <c r="E52" i="14"/>
  <c r="D52" i="14"/>
  <c r="L51" i="14"/>
  <c r="K51" i="14"/>
  <c r="J51" i="14"/>
  <c r="I51" i="14"/>
  <c r="H51" i="14"/>
  <c r="G51" i="14"/>
  <c r="F51" i="14"/>
  <c r="E51" i="14"/>
  <c r="D51" i="14"/>
  <c r="L50" i="14"/>
  <c r="K50" i="14"/>
  <c r="J50" i="14"/>
  <c r="I50" i="14"/>
  <c r="H50" i="14"/>
  <c r="G50" i="14"/>
  <c r="F50" i="14"/>
  <c r="E50" i="14"/>
  <c r="D50" i="14"/>
  <c r="L49" i="14"/>
  <c r="K49" i="14"/>
  <c r="J49" i="14"/>
  <c r="I49" i="14"/>
  <c r="H49" i="14"/>
  <c r="G49" i="14"/>
  <c r="F49" i="14"/>
  <c r="E49" i="14"/>
  <c r="D49" i="14"/>
  <c r="L48" i="14"/>
  <c r="K48" i="14"/>
  <c r="J48" i="14"/>
  <c r="I48" i="14"/>
  <c r="H48" i="14"/>
  <c r="G48" i="14"/>
  <c r="F48" i="14"/>
  <c r="E48" i="14"/>
  <c r="D48" i="14"/>
  <c r="L47" i="14"/>
  <c r="K47" i="14"/>
  <c r="J47" i="14"/>
  <c r="I47" i="14"/>
  <c r="H47" i="14"/>
  <c r="G47" i="14"/>
  <c r="F47" i="14"/>
  <c r="E47" i="14"/>
  <c r="D47" i="14"/>
  <c r="L46" i="14"/>
  <c r="K46" i="14"/>
  <c r="J46" i="14"/>
  <c r="I46" i="14"/>
  <c r="H46" i="14"/>
  <c r="G46" i="14"/>
  <c r="F46" i="14"/>
  <c r="E46" i="14"/>
  <c r="D46" i="14"/>
  <c r="L45" i="14"/>
  <c r="K45" i="14"/>
  <c r="J45" i="14"/>
  <c r="I45" i="14"/>
  <c r="H45" i="14"/>
  <c r="G45" i="14"/>
  <c r="F45" i="14"/>
  <c r="E45" i="14"/>
  <c r="D45" i="14"/>
  <c r="L44" i="14"/>
  <c r="K44" i="14"/>
  <c r="J44" i="14"/>
  <c r="I44" i="14"/>
  <c r="H44" i="14"/>
  <c r="G44" i="14"/>
  <c r="F44" i="14"/>
  <c r="E44" i="14"/>
  <c r="D44" i="14"/>
  <c r="M44" i="14" s="1"/>
  <c r="L43" i="14"/>
  <c r="K43" i="14"/>
  <c r="J43" i="14"/>
  <c r="I43" i="14"/>
  <c r="H43" i="14"/>
  <c r="G43" i="14"/>
  <c r="F43" i="14"/>
  <c r="E43" i="14"/>
  <c r="M43" i="14" s="1"/>
  <c r="D43" i="14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M36" i="14" s="1"/>
  <c r="L35" i="14"/>
  <c r="K35" i="14"/>
  <c r="J35" i="14"/>
  <c r="I35" i="14"/>
  <c r="H35" i="14"/>
  <c r="G35" i="14"/>
  <c r="F35" i="14"/>
  <c r="E35" i="14"/>
  <c r="M35" i="14" s="1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M28" i="14" s="1"/>
  <c r="L27" i="14"/>
  <c r="K27" i="14"/>
  <c r="J27" i="14"/>
  <c r="I27" i="14"/>
  <c r="H27" i="14"/>
  <c r="G27" i="14"/>
  <c r="F27" i="14"/>
  <c r="E27" i="14"/>
  <c r="M27" i="14" s="1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M20" i="14" s="1"/>
  <c r="L19" i="14"/>
  <c r="K19" i="14"/>
  <c r="J19" i="14"/>
  <c r="I19" i="14"/>
  <c r="H19" i="14"/>
  <c r="G19" i="14"/>
  <c r="F19" i="14"/>
  <c r="E19" i="14"/>
  <c r="M19" i="14" s="1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M12" i="14" s="1"/>
  <c r="L11" i="14"/>
  <c r="K11" i="14"/>
  <c r="J11" i="14"/>
  <c r="I11" i="14"/>
  <c r="H11" i="14"/>
  <c r="G11" i="14"/>
  <c r="F11" i="14"/>
  <c r="E11" i="14"/>
  <c r="M11" i="14" s="1"/>
  <c r="D11" i="14"/>
  <c r="L10" i="14"/>
  <c r="K10" i="14"/>
  <c r="J10" i="14"/>
  <c r="I10" i="14"/>
  <c r="H10" i="14"/>
  <c r="G10" i="14"/>
  <c r="F10" i="14"/>
  <c r="F68" i="14" s="1"/>
  <c r="E10" i="14"/>
  <c r="D10" i="14"/>
  <c r="L67" i="13"/>
  <c r="R67" i="13" s="1"/>
  <c r="K67" i="13"/>
  <c r="J67" i="13"/>
  <c r="I67" i="13"/>
  <c r="H67" i="13"/>
  <c r="G67" i="13"/>
  <c r="F67" i="13"/>
  <c r="E67" i="13"/>
  <c r="D67" i="13"/>
  <c r="L66" i="13"/>
  <c r="R66" i="13" s="1"/>
  <c r="K66" i="13"/>
  <c r="J66" i="13"/>
  <c r="I66" i="13"/>
  <c r="H66" i="13"/>
  <c r="G66" i="13"/>
  <c r="F66" i="13"/>
  <c r="E66" i="13"/>
  <c r="D66" i="13"/>
  <c r="L65" i="13"/>
  <c r="R65" i="13" s="1"/>
  <c r="K65" i="13"/>
  <c r="J65" i="13"/>
  <c r="I65" i="13"/>
  <c r="H65" i="13"/>
  <c r="G65" i="13"/>
  <c r="F65" i="13"/>
  <c r="E65" i="13"/>
  <c r="D65" i="13"/>
  <c r="L64" i="13"/>
  <c r="R64" i="13" s="1"/>
  <c r="K64" i="13"/>
  <c r="J64" i="13"/>
  <c r="I64" i="13"/>
  <c r="H64" i="13"/>
  <c r="G64" i="13"/>
  <c r="F64" i="13"/>
  <c r="E64" i="13"/>
  <c r="D64" i="13"/>
  <c r="L63" i="13"/>
  <c r="R63" i="13" s="1"/>
  <c r="K63" i="13"/>
  <c r="J63" i="13"/>
  <c r="I63" i="13"/>
  <c r="H63" i="13"/>
  <c r="G63" i="13"/>
  <c r="F63" i="13"/>
  <c r="E63" i="13"/>
  <c r="D63" i="13"/>
  <c r="R62" i="13"/>
  <c r="L62" i="13"/>
  <c r="K62" i="13"/>
  <c r="J62" i="13"/>
  <c r="I62" i="13"/>
  <c r="H62" i="13"/>
  <c r="G62" i="13"/>
  <c r="F62" i="13"/>
  <c r="E62" i="13"/>
  <c r="D62" i="13"/>
  <c r="R61" i="13"/>
  <c r="L61" i="13"/>
  <c r="K61" i="13"/>
  <c r="J61" i="13"/>
  <c r="I61" i="13"/>
  <c r="H61" i="13"/>
  <c r="G61" i="13"/>
  <c r="F61" i="13"/>
  <c r="E61" i="13"/>
  <c r="D61" i="13"/>
  <c r="R60" i="13"/>
  <c r="L60" i="13"/>
  <c r="K60" i="13"/>
  <c r="J60" i="13"/>
  <c r="I60" i="13"/>
  <c r="H60" i="13"/>
  <c r="G60" i="13"/>
  <c r="F60" i="13"/>
  <c r="E60" i="13"/>
  <c r="D60" i="13"/>
  <c r="L59" i="13"/>
  <c r="R59" i="13" s="1"/>
  <c r="K59" i="13"/>
  <c r="J59" i="13"/>
  <c r="I59" i="13"/>
  <c r="H59" i="13"/>
  <c r="G59" i="13"/>
  <c r="F59" i="13"/>
  <c r="E59" i="13"/>
  <c r="D59" i="13"/>
  <c r="L58" i="13"/>
  <c r="R58" i="13" s="1"/>
  <c r="K58" i="13"/>
  <c r="J58" i="13"/>
  <c r="I58" i="13"/>
  <c r="H58" i="13"/>
  <c r="G58" i="13"/>
  <c r="F58" i="13"/>
  <c r="E58" i="13"/>
  <c r="D58" i="13"/>
  <c r="L57" i="13"/>
  <c r="R57" i="13" s="1"/>
  <c r="K57" i="13"/>
  <c r="J57" i="13"/>
  <c r="I57" i="13"/>
  <c r="H57" i="13"/>
  <c r="G57" i="13"/>
  <c r="F57" i="13"/>
  <c r="E57" i="13"/>
  <c r="D57" i="13"/>
  <c r="L56" i="13"/>
  <c r="R56" i="13" s="1"/>
  <c r="K56" i="13"/>
  <c r="J56" i="13"/>
  <c r="I56" i="13"/>
  <c r="H56" i="13"/>
  <c r="G56" i="13"/>
  <c r="F56" i="13"/>
  <c r="E56" i="13"/>
  <c r="D56" i="13"/>
  <c r="L55" i="13"/>
  <c r="R55" i="13" s="1"/>
  <c r="K55" i="13"/>
  <c r="J55" i="13"/>
  <c r="I55" i="13"/>
  <c r="H55" i="13"/>
  <c r="G55" i="13"/>
  <c r="F55" i="13"/>
  <c r="E55" i="13"/>
  <c r="D55" i="13"/>
  <c r="L54" i="13"/>
  <c r="R54" i="13" s="1"/>
  <c r="K54" i="13"/>
  <c r="J54" i="13"/>
  <c r="I54" i="13"/>
  <c r="H54" i="13"/>
  <c r="G54" i="13"/>
  <c r="F54" i="13"/>
  <c r="E54" i="13"/>
  <c r="D54" i="13"/>
  <c r="L53" i="13"/>
  <c r="R53" i="13" s="1"/>
  <c r="K53" i="13"/>
  <c r="J53" i="13"/>
  <c r="I53" i="13"/>
  <c r="H53" i="13"/>
  <c r="G53" i="13"/>
  <c r="F53" i="13"/>
  <c r="E53" i="13"/>
  <c r="D53" i="13"/>
  <c r="L52" i="13"/>
  <c r="R52" i="13" s="1"/>
  <c r="K52" i="13"/>
  <c r="J52" i="13"/>
  <c r="I52" i="13"/>
  <c r="H52" i="13"/>
  <c r="G52" i="13"/>
  <c r="F52" i="13"/>
  <c r="E52" i="13"/>
  <c r="D52" i="13"/>
  <c r="M52" i="13" s="1"/>
  <c r="L51" i="13"/>
  <c r="R51" i="13" s="1"/>
  <c r="K51" i="13"/>
  <c r="J51" i="13"/>
  <c r="I51" i="13"/>
  <c r="H51" i="13"/>
  <c r="G51" i="13"/>
  <c r="F51" i="13"/>
  <c r="E51" i="13"/>
  <c r="D51" i="13"/>
  <c r="L50" i="13"/>
  <c r="R50" i="13" s="1"/>
  <c r="K50" i="13"/>
  <c r="J50" i="13"/>
  <c r="I50" i="13"/>
  <c r="H50" i="13"/>
  <c r="G50" i="13"/>
  <c r="F50" i="13"/>
  <c r="E50" i="13"/>
  <c r="D50" i="13"/>
  <c r="L49" i="13"/>
  <c r="R49" i="13" s="1"/>
  <c r="K49" i="13"/>
  <c r="J49" i="13"/>
  <c r="I49" i="13"/>
  <c r="H49" i="13"/>
  <c r="G49" i="13"/>
  <c r="F49" i="13"/>
  <c r="E49" i="13"/>
  <c r="D49" i="13"/>
  <c r="L48" i="13"/>
  <c r="R48" i="13" s="1"/>
  <c r="K48" i="13"/>
  <c r="J48" i="13"/>
  <c r="I48" i="13"/>
  <c r="H48" i="13"/>
  <c r="G48" i="13"/>
  <c r="F48" i="13"/>
  <c r="E48" i="13"/>
  <c r="D48" i="13"/>
  <c r="L47" i="13"/>
  <c r="R47" i="13" s="1"/>
  <c r="K47" i="13"/>
  <c r="J47" i="13"/>
  <c r="I47" i="13"/>
  <c r="H47" i="13"/>
  <c r="G47" i="13"/>
  <c r="F47" i="13"/>
  <c r="E47" i="13"/>
  <c r="D47" i="13"/>
  <c r="R46" i="13"/>
  <c r="L46" i="13"/>
  <c r="K46" i="13"/>
  <c r="J46" i="13"/>
  <c r="I46" i="13"/>
  <c r="H46" i="13"/>
  <c r="G46" i="13"/>
  <c r="F46" i="13"/>
  <c r="E46" i="13"/>
  <c r="D46" i="13"/>
  <c r="R45" i="13"/>
  <c r="L45" i="13"/>
  <c r="K45" i="13"/>
  <c r="J45" i="13"/>
  <c r="I45" i="13"/>
  <c r="H45" i="13"/>
  <c r="G45" i="13"/>
  <c r="F45" i="13"/>
  <c r="E45" i="13"/>
  <c r="M45" i="13" s="1"/>
  <c r="D45" i="13"/>
  <c r="R44" i="13"/>
  <c r="L44" i="13"/>
  <c r="K44" i="13"/>
  <c r="J44" i="13"/>
  <c r="I44" i="13"/>
  <c r="H44" i="13"/>
  <c r="G44" i="13"/>
  <c r="F44" i="13"/>
  <c r="E44" i="13"/>
  <c r="D44" i="13"/>
  <c r="L43" i="13"/>
  <c r="R43" i="13" s="1"/>
  <c r="K43" i="13"/>
  <c r="J43" i="13"/>
  <c r="I43" i="13"/>
  <c r="H43" i="13"/>
  <c r="G43" i="13"/>
  <c r="F43" i="13"/>
  <c r="E43" i="13"/>
  <c r="D43" i="13"/>
  <c r="L42" i="13"/>
  <c r="R42" i="13" s="1"/>
  <c r="K42" i="13"/>
  <c r="J42" i="13"/>
  <c r="I42" i="13"/>
  <c r="H42" i="13"/>
  <c r="G42" i="13"/>
  <c r="F42" i="13"/>
  <c r="E42" i="13"/>
  <c r="D42" i="13"/>
  <c r="L41" i="13"/>
  <c r="R41" i="13" s="1"/>
  <c r="K41" i="13"/>
  <c r="J41" i="13"/>
  <c r="I41" i="13"/>
  <c r="H41" i="13"/>
  <c r="G41" i="13"/>
  <c r="F41" i="13"/>
  <c r="E41" i="13"/>
  <c r="D41" i="13"/>
  <c r="L40" i="13"/>
  <c r="R40" i="13" s="1"/>
  <c r="K40" i="13"/>
  <c r="J40" i="13"/>
  <c r="I40" i="13"/>
  <c r="H40" i="13"/>
  <c r="G40" i="13"/>
  <c r="F40" i="13"/>
  <c r="E40" i="13"/>
  <c r="D40" i="13"/>
  <c r="L39" i="13"/>
  <c r="R39" i="13" s="1"/>
  <c r="K39" i="13"/>
  <c r="J39" i="13"/>
  <c r="I39" i="13"/>
  <c r="H39" i="13"/>
  <c r="G39" i="13"/>
  <c r="F39" i="13"/>
  <c r="E39" i="13"/>
  <c r="D39" i="13"/>
  <c r="L38" i="13"/>
  <c r="R38" i="13" s="1"/>
  <c r="K38" i="13"/>
  <c r="J38" i="13"/>
  <c r="I38" i="13"/>
  <c r="H38" i="13"/>
  <c r="G38" i="13"/>
  <c r="F38" i="13"/>
  <c r="E38" i="13"/>
  <c r="D38" i="13"/>
  <c r="L37" i="13"/>
  <c r="R37" i="13" s="1"/>
  <c r="K37" i="13"/>
  <c r="J37" i="13"/>
  <c r="I37" i="13"/>
  <c r="H37" i="13"/>
  <c r="G37" i="13"/>
  <c r="F37" i="13"/>
  <c r="E37" i="13"/>
  <c r="D37" i="13"/>
  <c r="L36" i="13"/>
  <c r="R36" i="13" s="1"/>
  <c r="K36" i="13"/>
  <c r="J36" i="13"/>
  <c r="I36" i="13"/>
  <c r="H36" i="13"/>
  <c r="G36" i="13"/>
  <c r="F36" i="13"/>
  <c r="E36" i="13"/>
  <c r="D36" i="13"/>
  <c r="L35" i="13"/>
  <c r="R35" i="13" s="1"/>
  <c r="K35" i="13"/>
  <c r="J35" i="13"/>
  <c r="I35" i="13"/>
  <c r="H35" i="13"/>
  <c r="G35" i="13"/>
  <c r="F35" i="13"/>
  <c r="E35" i="13"/>
  <c r="D35" i="13"/>
  <c r="M35" i="13" s="1"/>
  <c r="L34" i="13"/>
  <c r="R34" i="13" s="1"/>
  <c r="K34" i="13"/>
  <c r="J34" i="13"/>
  <c r="I34" i="13"/>
  <c r="H34" i="13"/>
  <c r="G34" i="13"/>
  <c r="F34" i="13"/>
  <c r="E34" i="13"/>
  <c r="D34" i="13"/>
  <c r="L33" i="13"/>
  <c r="R33" i="13" s="1"/>
  <c r="K33" i="13"/>
  <c r="J33" i="13"/>
  <c r="I33" i="13"/>
  <c r="H33" i="13"/>
  <c r="G33" i="13"/>
  <c r="F33" i="13"/>
  <c r="E33" i="13"/>
  <c r="D33" i="13"/>
  <c r="L32" i="13"/>
  <c r="R32" i="13" s="1"/>
  <c r="K32" i="13"/>
  <c r="J32" i="13"/>
  <c r="I32" i="13"/>
  <c r="H32" i="13"/>
  <c r="G32" i="13"/>
  <c r="F32" i="13"/>
  <c r="E32" i="13"/>
  <c r="D32" i="13"/>
  <c r="L31" i="13"/>
  <c r="R31" i="13" s="1"/>
  <c r="K31" i="13"/>
  <c r="J31" i="13"/>
  <c r="I31" i="13"/>
  <c r="H31" i="13"/>
  <c r="G31" i="13"/>
  <c r="F31" i="13"/>
  <c r="E31" i="13"/>
  <c r="D31" i="13"/>
  <c r="L30" i="13"/>
  <c r="R30" i="13" s="1"/>
  <c r="K30" i="13"/>
  <c r="J30" i="13"/>
  <c r="I30" i="13"/>
  <c r="H30" i="13"/>
  <c r="G30" i="13"/>
  <c r="F30" i="13"/>
  <c r="E30" i="13"/>
  <c r="D30" i="13"/>
  <c r="L29" i="13"/>
  <c r="R29" i="13" s="1"/>
  <c r="K29" i="13"/>
  <c r="J29" i="13"/>
  <c r="I29" i="13"/>
  <c r="H29" i="13"/>
  <c r="G29" i="13"/>
  <c r="F29" i="13"/>
  <c r="E29" i="13"/>
  <c r="D29" i="13"/>
  <c r="L28" i="13"/>
  <c r="R28" i="13" s="1"/>
  <c r="K28" i="13"/>
  <c r="J28" i="13"/>
  <c r="I28" i="13"/>
  <c r="H28" i="13"/>
  <c r="G28" i="13"/>
  <c r="F28" i="13"/>
  <c r="E28" i="13"/>
  <c r="D28" i="13"/>
  <c r="L27" i="13"/>
  <c r="R27" i="13" s="1"/>
  <c r="K27" i="13"/>
  <c r="J27" i="13"/>
  <c r="I27" i="13"/>
  <c r="H27" i="13"/>
  <c r="G27" i="13"/>
  <c r="F27" i="13"/>
  <c r="E27" i="13"/>
  <c r="D27" i="13"/>
  <c r="L26" i="13"/>
  <c r="R26" i="13" s="1"/>
  <c r="K26" i="13"/>
  <c r="J26" i="13"/>
  <c r="I26" i="13"/>
  <c r="H26" i="13"/>
  <c r="G26" i="13"/>
  <c r="F26" i="13"/>
  <c r="E26" i="13"/>
  <c r="D26" i="13"/>
  <c r="L25" i="13"/>
  <c r="R25" i="13" s="1"/>
  <c r="K25" i="13"/>
  <c r="J25" i="13"/>
  <c r="I25" i="13"/>
  <c r="H25" i="13"/>
  <c r="G25" i="13"/>
  <c r="F25" i="13"/>
  <c r="E25" i="13"/>
  <c r="D25" i="13"/>
  <c r="L24" i="13"/>
  <c r="R24" i="13" s="1"/>
  <c r="K24" i="13"/>
  <c r="J24" i="13"/>
  <c r="I24" i="13"/>
  <c r="H24" i="13"/>
  <c r="G24" i="13"/>
  <c r="F24" i="13"/>
  <c r="E24" i="13"/>
  <c r="D24" i="13"/>
  <c r="L23" i="13"/>
  <c r="R23" i="13" s="1"/>
  <c r="K23" i="13"/>
  <c r="J23" i="13"/>
  <c r="I23" i="13"/>
  <c r="H23" i="13"/>
  <c r="G23" i="13"/>
  <c r="F23" i="13"/>
  <c r="E23" i="13"/>
  <c r="D23" i="13"/>
  <c r="L22" i="13"/>
  <c r="R22" i="13" s="1"/>
  <c r="K22" i="13"/>
  <c r="J22" i="13"/>
  <c r="I22" i="13"/>
  <c r="H22" i="13"/>
  <c r="G22" i="13"/>
  <c r="F22" i="13"/>
  <c r="E22" i="13"/>
  <c r="D22" i="13"/>
  <c r="L21" i="13"/>
  <c r="R21" i="13" s="1"/>
  <c r="K21" i="13"/>
  <c r="J21" i="13"/>
  <c r="I21" i="13"/>
  <c r="H21" i="13"/>
  <c r="G21" i="13"/>
  <c r="F21" i="13"/>
  <c r="E21" i="13"/>
  <c r="D21" i="13"/>
  <c r="L20" i="13"/>
  <c r="R20" i="13" s="1"/>
  <c r="K20" i="13"/>
  <c r="J20" i="13"/>
  <c r="I20" i="13"/>
  <c r="H20" i="13"/>
  <c r="G20" i="13"/>
  <c r="F20" i="13"/>
  <c r="E20" i="13"/>
  <c r="D20" i="13"/>
  <c r="L19" i="13"/>
  <c r="R19" i="13" s="1"/>
  <c r="K19" i="13"/>
  <c r="J19" i="13"/>
  <c r="I19" i="13"/>
  <c r="H19" i="13"/>
  <c r="G19" i="13"/>
  <c r="F19" i="13"/>
  <c r="E19" i="13"/>
  <c r="D19" i="13"/>
  <c r="L18" i="13"/>
  <c r="R18" i="13" s="1"/>
  <c r="K18" i="13"/>
  <c r="J18" i="13"/>
  <c r="I18" i="13"/>
  <c r="H18" i="13"/>
  <c r="G18" i="13"/>
  <c r="F18" i="13"/>
  <c r="E18" i="13"/>
  <c r="D18" i="13"/>
  <c r="M18" i="13" s="1"/>
  <c r="L17" i="13"/>
  <c r="R17" i="13" s="1"/>
  <c r="K17" i="13"/>
  <c r="J17" i="13"/>
  <c r="I17" i="13"/>
  <c r="H17" i="13"/>
  <c r="G17" i="13"/>
  <c r="F17" i="13"/>
  <c r="E17" i="13"/>
  <c r="M17" i="13" s="1"/>
  <c r="D17" i="13"/>
  <c r="L16" i="13"/>
  <c r="R16" i="13" s="1"/>
  <c r="K16" i="13"/>
  <c r="J16" i="13"/>
  <c r="I16" i="13"/>
  <c r="H16" i="13"/>
  <c r="G16" i="13"/>
  <c r="F16" i="13"/>
  <c r="E16" i="13"/>
  <c r="D16" i="13"/>
  <c r="L15" i="13"/>
  <c r="R15" i="13" s="1"/>
  <c r="K15" i="13"/>
  <c r="J15" i="13"/>
  <c r="I15" i="13"/>
  <c r="H15" i="13"/>
  <c r="G15" i="13"/>
  <c r="F15" i="13"/>
  <c r="E15" i="13"/>
  <c r="D15" i="13"/>
  <c r="R14" i="13"/>
  <c r="L14" i="13"/>
  <c r="K14" i="13"/>
  <c r="J14" i="13"/>
  <c r="I14" i="13"/>
  <c r="H14" i="13"/>
  <c r="G14" i="13"/>
  <c r="F14" i="13"/>
  <c r="E14" i="13"/>
  <c r="D14" i="13"/>
  <c r="R13" i="13"/>
  <c r="L13" i="13"/>
  <c r="K13" i="13"/>
  <c r="J13" i="13"/>
  <c r="I13" i="13"/>
  <c r="H13" i="13"/>
  <c r="G13" i="13"/>
  <c r="F13" i="13"/>
  <c r="E13" i="13"/>
  <c r="D13" i="13"/>
  <c r="R12" i="13"/>
  <c r="L12" i="13"/>
  <c r="K12" i="13"/>
  <c r="J12" i="13"/>
  <c r="I12" i="13"/>
  <c r="H12" i="13"/>
  <c r="G12" i="13"/>
  <c r="F12" i="13"/>
  <c r="E12" i="13"/>
  <c r="D12" i="13"/>
  <c r="L11" i="13"/>
  <c r="R11" i="13" s="1"/>
  <c r="K11" i="13"/>
  <c r="J11" i="13"/>
  <c r="I11" i="13"/>
  <c r="H11" i="13"/>
  <c r="G11" i="13"/>
  <c r="F11" i="13"/>
  <c r="E11" i="13"/>
  <c r="D11" i="13"/>
  <c r="L10" i="13"/>
  <c r="K10" i="13"/>
  <c r="J10" i="13"/>
  <c r="I10" i="13"/>
  <c r="H10" i="13"/>
  <c r="G10" i="13"/>
  <c r="G68" i="13" s="1"/>
  <c r="F10" i="13"/>
  <c r="E10" i="13"/>
  <c r="D10" i="13"/>
  <c r="L67" i="12"/>
  <c r="L67" i="15" s="1"/>
  <c r="D71" i="10" s="1"/>
  <c r="K67" i="12"/>
  <c r="K67" i="15" s="1"/>
  <c r="J67" i="12"/>
  <c r="J67" i="15" s="1"/>
  <c r="I67" i="12"/>
  <c r="I67" i="15" s="1"/>
  <c r="H67" i="12"/>
  <c r="H67" i="15" s="1"/>
  <c r="G67" i="12"/>
  <c r="G67" i="15" s="1"/>
  <c r="F67" i="12"/>
  <c r="F67" i="15" s="1"/>
  <c r="E67" i="12"/>
  <c r="E67" i="15" s="1"/>
  <c r="D67" i="12"/>
  <c r="L66" i="12"/>
  <c r="L66" i="15" s="1"/>
  <c r="D70" i="10" s="1"/>
  <c r="K66" i="12"/>
  <c r="K66" i="15" s="1"/>
  <c r="J66" i="12"/>
  <c r="J66" i="15" s="1"/>
  <c r="I66" i="12"/>
  <c r="I66" i="15" s="1"/>
  <c r="H66" i="12"/>
  <c r="H66" i="15" s="1"/>
  <c r="G66" i="12"/>
  <c r="G66" i="15" s="1"/>
  <c r="F66" i="12"/>
  <c r="F66" i="15" s="1"/>
  <c r="E66" i="12"/>
  <c r="D66" i="12"/>
  <c r="D66" i="15" s="1"/>
  <c r="L65" i="12"/>
  <c r="L65" i="15" s="1"/>
  <c r="D69" i="10" s="1"/>
  <c r="K65" i="12"/>
  <c r="K65" i="15" s="1"/>
  <c r="J65" i="12"/>
  <c r="J65" i="15" s="1"/>
  <c r="I65" i="12"/>
  <c r="I65" i="15" s="1"/>
  <c r="H65" i="12"/>
  <c r="H65" i="15" s="1"/>
  <c r="G65" i="12"/>
  <c r="G65" i="15" s="1"/>
  <c r="F65" i="12"/>
  <c r="F65" i="15" s="1"/>
  <c r="E65" i="12"/>
  <c r="E65" i="15" s="1"/>
  <c r="D65" i="12"/>
  <c r="L64" i="12"/>
  <c r="L64" i="15" s="1"/>
  <c r="D68" i="10" s="1"/>
  <c r="K64" i="12"/>
  <c r="K64" i="15" s="1"/>
  <c r="J64" i="12"/>
  <c r="J64" i="15" s="1"/>
  <c r="I64" i="12"/>
  <c r="I64" i="15" s="1"/>
  <c r="H64" i="12"/>
  <c r="H64" i="15" s="1"/>
  <c r="G64" i="12"/>
  <c r="G64" i="15" s="1"/>
  <c r="F64" i="12"/>
  <c r="F64" i="15" s="1"/>
  <c r="E64" i="12"/>
  <c r="D64" i="12"/>
  <c r="D64" i="15" s="1"/>
  <c r="L63" i="12"/>
  <c r="L63" i="15" s="1"/>
  <c r="D67" i="10" s="1"/>
  <c r="K63" i="12"/>
  <c r="K63" i="15" s="1"/>
  <c r="J63" i="12"/>
  <c r="J63" i="15" s="1"/>
  <c r="I63" i="12"/>
  <c r="I63" i="15" s="1"/>
  <c r="H63" i="12"/>
  <c r="H63" i="15" s="1"/>
  <c r="G63" i="12"/>
  <c r="G63" i="15" s="1"/>
  <c r="F63" i="12"/>
  <c r="F63" i="15" s="1"/>
  <c r="E63" i="12"/>
  <c r="E63" i="15" s="1"/>
  <c r="D63" i="12"/>
  <c r="L62" i="12"/>
  <c r="L62" i="15" s="1"/>
  <c r="D66" i="10" s="1"/>
  <c r="K62" i="12"/>
  <c r="K62" i="15" s="1"/>
  <c r="J62" i="12"/>
  <c r="J62" i="15" s="1"/>
  <c r="I62" i="12"/>
  <c r="I62" i="15" s="1"/>
  <c r="H62" i="12"/>
  <c r="H62" i="15" s="1"/>
  <c r="G62" i="12"/>
  <c r="G62" i="15" s="1"/>
  <c r="F62" i="12"/>
  <c r="F62" i="15" s="1"/>
  <c r="E62" i="12"/>
  <c r="D62" i="12"/>
  <c r="D62" i="15" s="1"/>
  <c r="L61" i="12"/>
  <c r="L61" i="15" s="1"/>
  <c r="D65" i="10" s="1"/>
  <c r="K61" i="12"/>
  <c r="K61" i="15" s="1"/>
  <c r="J61" i="12"/>
  <c r="J61" i="15" s="1"/>
  <c r="I61" i="12"/>
  <c r="I61" i="15" s="1"/>
  <c r="H61" i="12"/>
  <c r="H61" i="15" s="1"/>
  <c r="G61" i="12"/>
  <c r="G61" i="15" s="1"/>
  <c r="F61" i="12"/>
  <c r="F61" i="15" s="1"/>
  <c r="E61" i="12"/>
  <c r="E61" i="15" s="1"/>
  <c r="D61" i="12"/>
  <c r="L60" i="12"/>
  <c r="L60" i="15" s="1"/>
  <c r="D64" i="10" s="1"/>
  <c r="K60" i="12"/>
  <c r="K60" i="15" s="1"/>
  <c r="J60" i="12"/>
  <c r="J60" i="15" s="1"/>
  <c r="I60" i="12"/>
  <c r="I60" i="15" s="1"/>
  <c r="H60" i="12"/>
  <c r="H60" i="15" s="1"/>
  <c r="G60" i="12"/>
  <c r="G60" i="15" s="1"/>
  <c r="F60" i="12"/>
  <c r="F60" i="15" s="1"/>
  <c r="E60" i="12"/>
  <c r="D60" i="12"/>
  <c r="D60" i="15" s="1"/>
  <c r="L59" i="12"/>
  <c r="L59" i="15" s="1"/>
  <c r="D63" i="10" s="1"/>
  <c r="K59" i="12"/>
  <c r="K59" i="15" s="1"/>
  <c r="J59" i="12"/>
  <c r="J59" i="15" s="1"/>
  <c r="I59" i="12"/>
  <c r="I59" i="15" s="1"/>
  <c r="H59" i="12"/>
  <c r="H59" i="15" s="1"/>
  <c r="G59" i="12"/>
  <c r="G59" i="15" s="1"/>
  <c r="F59" i="12"/>
  <c r="F59" i="15" s="1"/>
  <c r="E59" i="12"/>
  <c r="E59" i="15" s="1"/>
  <c r="D59" i="12"/>
  <c r="L58" i="12"/>
  <c r="L58" i="15" s="1"/>
  <c r="D62" i="10" s="1"/>
  <c r="K58" i="12"/>
  <c r="K58" i="15" s="1"/>
  <c r="J58" i="12"/>
  <c r="J58" i="15" s="1"/>
  <c r="I58" i="12"/>
  <c r="I58" i="15" s="1"/>
  <c r="H58" i="12"/>
  <c r="H58" i="15" s="1"/>
  <c r="G58" i="12"/>
  <c r="G58" i="15" s="1"/>
  <c r="F58" i="12"/>
  <c r="F58" i="15" s="1"/>
  <c r="E58" i="12"/>
  <c r="D58" i="12"/>
  <c r="D58" i="15" s="1"/>
  <c r="L57" i="12"/>
  <c r="L57" i="15" s="1"/>
  <c r="D61" i="10" s="1"/>
  <c r="K57" i="12"/>
  <c r="K57" i="15" s="1"/>
  <c r="J57" i="12"/>
  <c r="J57" i="15" s="1"/>
  <c r="I57" i="12"/>
  <c r="I57" i="15" s="1"/>
  <c r="H57" i="12"/>
  <c r="H57" i="15" s="1"/>
  <c r="G57" i="12"/>
  <c r="G57" i="15" s="1"/>
  <c r="F57" i="12"/>
  <c r="F57" i="15" s="1"/>
  <c r="E57" i="12"/>
  <c r="E57" i="15" s="1"/>
  <c r="D57" i="12"/>
  <c r="L56" i="12"/>
  <c r="L56" i="15" s="1"/>
  <c r="D60" i="10" s="1"/>
  <c r="K56" i="12"/>
  <c r="K56" i="15" s="1"/>
  <c r="J56" i="12"/>
  <c r="J56" i="15" s="1"/>
  <c r="I56" i="12"/>
  <c r="I56" i="15" s="1"/>
  <c r="H56" i="12"/>
  <c r="H56" i="15" s="1"/>
  <c r="G56" i="12"/>
  <c r="G56" i="15" s="1"/>
  <c r="F56" i="12"/>
  <c r="F56" i="15" s="1"/>
  <c r="E56" i="12"/>
  <c r="E56" i="15" s="1"/>
  <c r="D56" i="12"/>
  <c r="L55" i="12"/>
  <c r="L55" i="15" s="1"/>
  <c r="D59" i="10" s="1"/>
  <c r="K55" i="12"/>
  <c r="K55" i="15" s="1"/>
  <c r="J55" i="12"/>
  <c r="J55" i="15" s="1"/>
  <c r="I55" i="12"/>
  <c r="I55" i="15" s="1"/>
  <c r="H55" i="12"/>
  <c r="H55" i="15" s="1"/>
  <c r="G55" i="12"/>
  <c r="G55" i="15" s="1"/>
  <c r="F55" i="12"/>
  <c r="F55" i="15" s="1"/>
  <c r="E55" i="12"/>
  <c r="E55" i="15" s="1"/>
  <c r="D55" i="12"/>
  <c r="L54" i="12"/>
  <c r="L54" i="15" s="1"/>
  <c r="D58" i="10" s="1"/>
  <c r="K54" i="12"/>
  <c r="K54" i="15" s="1"/>
  <c r="J54" i="12"/>
  <c r="J54" i="15" s="1"/>
  <c r="I54" i="12"/>
  <c r="I54" i="15" s="1"/>
  <c r="H54" i="12"/>
  <c r="H54" i="15" s="1"/>
  <c r="G54" i="12"/>
  <c r="G54" i="15" s="1"/>
  <c r="F54" i="12"/>
  <c r="F54" i="15" s="1"/>
  <c r="E54" i="12"/>
  <c r="D54" i="12"/>
  <c r="D54" i="15" s="1"/>
  <c r="L53" i="12"/>
  <c r="L53" i="15" s="1"/>
  <c r="D57" i="10" s="1"/>
  <c r="K53" i="12"/>
  <c r="K53" i="15" s="1"/>
  <c r="J53" i="12"/>
  <c r="J53" i="15" s="1"/>
  <c r="I53" i="12"/>
  <c r="I53" i="15" s="1"/>
  <c r="H53" i="12"/>
  <c r="H53" i="15" s="1"/>
  <c r="G53" i="12"/>
  <c r="G53" i="15" s="1"/>
  <c r="F53" i="12"/>
  <c r="F53" i="15" s="1"/>
  <c r="E53" i="12"/>
  <c r="E53" i="15" s="1"/>
  <c r="D53" i="12"/>
  <c r="L52" i="12"/>
  <c r="L52" i="15" s="1"/>
  <c r="D56" i="10" s="1"/>
  <c r="K52" i="12"/>
  <c r="K52" i="15" s="1"/>
  <c r="J52" i="12"/>
  <c r="J52" i="15" s="1"/>
  <c r="I52" i="12"/>
  <c r="I52" i="15" s="1"/>
  <c r="H52" i="12"/>
  <c r="H52" i="15" s="1"/>
  <c r="G52" i="12"/>
  <c r="G52" i="15" s="1"/>
  <c r="F52" i="12"/>
  <c r="F52" i="15" s="1"/>
  <c r="E52" i="12"/>
  <c r="D52" i="12"/>
  <c r="D52" i="15" s="1"/>
  <c r="L51" i="12"/>
  <c r="L51" i="15" s="1"/>
  <c r="D55" i="10" s="1"/>
  <c r="K51" i="12"/>
  <c r="K51" i="15" s="1"/>
  <c r="J51" i="12"/>
  <c r="J51" i="15" s="1"/>
  <c r="I51" i="12"/>
  <c r="I51" i="15" s="1"/>
  <c r="H51" i="12"/>
  <c r="H51" i="15" s="1"/>
  <c r="G51" i="12"/>
  <c r="G51" i="15" s="1"/>
  <c r="F51" i="12"/>
  <c r="F51" i="15" s="1"/>
  <c r="E51" i="12"/>
  <c r="E51" i="15" s="1"/>
  <c r="D51" i="12"/>
  <c r="L50" i="12"/>
  <c r="L50" i="15" s="1"/>
  <c r="D54" i="10" s="1"/>
  <c r="K50" i="12"/>
  <c r="K50" i="15" s="1"/>
  <c r="J50" i="12"/>
  <c r="J50" i="15" s="1"/>
  <c r="I50" i="12"/>
  <c r="I50" i="15" s="1"/>
  <c r="H50" i="12"/>
  <c r="H50" i="15" s="1"/>
  <c r="G50" i="12"/>
  <c r="G50" i="15" s="1"/>
  <c r="F50" i="12"/>
  <c r="F50" i="15" s="1"/>
  <c r="E50" i="12"/>
  <c r="D50" i="12"/>
  <c r="D50" i="15" s="1"/>
  <c r="L49" i="12"/>
  <c r="L49" i="15" s="1"/>
  <c r="D53" i="10" s="1"/>
  <c r="K49" i="12"/>
  <c r="K49" i="15" s="1"/>
  <c r="J49" i="12"/>
  <c r="J49" i="15" s="1"/>
  <c r="I49" i="12"/>
  <c r="I49" i="15" s="1"/>
  <c r="H49" i="12"/>
  <c r="H49" i="15" s="1"/>
  <c r="G49" i="12"/>
  <c r="G49" i="15" s="1"/>
  <c r="F49" i="12"/>
  <c r="F49" i="15" s="1"/>
  <c r="E49" i="12"/>
  <c r="E49" i="15" s="1"/>
  <c r="D49" i="12"/>
  <c r="L48" i="12"/>
  <c r="L48" i="15" s="1"/>
  <c r="D52" i="10" s="1"/>
  <c r="K48" i="12"/>
  <c r="K48" i="15" s="1"/>
  <c r="J48" i="12"/>
  <c r="J48" i="15" s="1"/>
  <c r="I48" i="12"/>
  <c r="I48" i="15" s="1"/>
  <c r="H48" i="12"/>
  <c r="H48" i="15" s="1"/>
  <c r="G48" i="12"/>
  <c r="G48" i="15" s="1"/>
  <c r="F48" i="12"/>
  <c r="F48" i="15" s="1"/>
  <c r="E48" i="12"/>
  <c r="D48" i="12"/>
  <c r="D48" i="15" s="1"/>
  <c r="L47" i="12"/>
  <c r="L47" i="15" s="1"/>
  <c r="D51" i="10" s="1"/>
  <c r="K47" i="12"/>
  <c r="K47" i="15" s="1"/>
  <c r="J47" i="12"/>
  <c r="J47" i="15" s="1"/>
  <c r="I47" i="12"/>
  <c r="I47" i="15" s="1"/>
  <c r="H47" i="12"/>
  <c r="H47" i="15" s="1"/>
  <c r="G47" i="12"/>
  <c r="G47" i="15" s="1"/>
  <c r="F47" i="12"/>
  <c r="F47" i="15" s="1"/>
  <c r="E47" i="12"/>
  <c r="E47" i="15" s="1"/>
  <c r="D47" i="12"/>
  <c r="L46" i="12"/>
  <c r="L46" i="15" s="1"/>
  <c r="D50" i="10" s="1"/>
  <c r="K46" i="12"/>
  <c r="K46" i="15" s="1"/>
  <c r="J46" i="12"/>
  <c r="J46" i="15" s="1"/>
  <c r="I46" i="12"/>
  <c r="I46" i="15" s="1"/>
  <c r="H46" i="12"/>
  <c r="H46" i="15" s="1"/>
  <c r="G46" i="12"/>
  <c r="G46" i="15" s="1"/>
  <c r="F46" i="12"/>
  <c r="F46" i="15" s="1"/>
  <c r="E46" i="12"/>
  <c r="D46" i="12"/>
  <c r="D46" i="15" s="1"/>
  <c r="L45" i="12"/>
  <c r="L45" i="15" s="1"/>
  <c r="D49" i="10" s="1"/>
  <c r="K45" i="12"/>
  <c r="K45" i="15" s="1"/>
  <c r="J45" i="12"/>
  <c r="J45" i="15" s="1"/>
  <c r="I45" i="12"/>
  <c r="I45" i="15" s="1"/>
  <c r="H45" i="12"/>
  <c r="H45" i="15" s="1"/>
  <c r="G45" i="12"/>
  <c r="G45" i="15" s="1"/>
  <c r="F45" i="12"/>
  <c r="F45" i="15" s="1"/>
  <c r="E45" i="12"/>
  <c r="E45" i="15" s="1"/>
  <c r="D45" i="12"/>
  <c r="L44" i="12"/>
  <c r="L44" i="15" s="1"/>
  <c r="D48" i="10" s="1"/>
  <c r="K44" i="12"/>
  <c r="K44" i="15" s="1"/>
  <c r="J44" i="12"/>
  <c r="J44" i="15" s="1"/>
  <c r="I44" i="12"/>
  <c r="I44" i="15" s="1"/>
  <c r="H44" i="12"/>
  <c r="H44" i="15" s="1"/>
  <c r="G44" i="12"/>
  <c r="G44" i="15" s="1"/>
  <c r="F44" i="12"/>
  <c r="F44" i="15" s="1"/>
  <c r="E44" i="12"/>
  <c r="D44" i="12"/>
  <c r="D44" i="15" s="1"/>
  <c r="L43" i="12"/>
  <c r="L43" i="15" s="1"/>
  <c r="D47" i="10" s="1"/>
  <c r="K43" i="12"/>
  <c r="K43" i="15" s="1"/>
  <c r="J43" i="12"/>
  <c r="J43" i="15" s="1"/>
  <c r="I43" i="12"/>
  <c r="I43" i="15" s="1"/>
  <c r="H43" i="12"/>
  <c r="H43" i="15" s="1"/>
  <c r="G43" i="12"/>
  <c r="G43" i="15" s="1"/>
  <c r="F43" i="12"/>
  <c r="F43" i="15" s="1"/>
  <c r="E43" i="12"/>
  <c r="E43" i="15" s="1"/>
  <c r="D43" i="12"/>
  <c r="L42" i="12"/>
  <c r="L42" i="15" s="1"/>
  <c r="D46" i="10" s="1"/>
  <c r="K42" i="12"/>
  <c r="K42" i="15" s="1"/>
  <c r="J42" i="12"/>
  <c r="J42" i="15" s="1"/>
  <c r="I42" i="12"/>
  <c r="I42" i="15" s="1"/>
  <c r="H42" i="12"/>
  <c r="H42" i="15" s="1"/>
  <c r="G42" i="12"/>
  <c r="G42" i="15" s="1"/>
  <c r="F42" i="12"/>
  <c r="F42" i="15" s="1"/>
  <c r="E42" i="12"/>
  <c r="D42" i="12"/>
  <c r="D42" i="15" s="1"/>
  <c r="L41" i="12"/>
  <c r="L41" i="15" s="1"/>
  <c r="D45" i="10" s="1"/>
  <c r="K41" i="12"/>
  <c r="K41" i="15" s="1"/>
  <c r="J41" i="12"/>
  <c r="J41" i="15" s="1"/>
  <c r="I41" i="12"/>
  <c r="I41" i="15" s="1"/>
  <c r="H41" i="12"/>
  <c r="H41" i="15" s="1"/>
  <c r="G41" i="12"/>
  <c r="G41" i="15" s="1"/>
  <c r="F41" i="12"/>
  <c r="F41" i="15" s="1"/>
  <c r="E41" i="12"/>
  <c r="E41" i="15" s="1"/>
  <c r="D41" i="12"/>
  <c r="L40" i="12"/>
  <c r="L40" i="15" s="1"/>
  <c r="D44" i="10" s="1"/>
  <c r="K40" i="12"/>
  <c r="K40" i="15" s="1"/>
  <c r="J40" i="12"/>
  <c r="J40" i="15" s="1"/>
  <c r="I40" i="12"/>
  <c r="I40" i="15" s="1"/>
  <c r="H40" i="12"/>
  <c r="H40" i="15" s="1"/>
  <c r="G40" i="12"/>
  <c r="G40" i="15" s="1"/>
  <c r="F40" i="12"/>
  <c r="F40" i="15" s="1"/>
  <c r="E40" i="12"/>
  <c r="E40" i="15" s="1"/>
  <c r="D40" i="12"/>
  <c r="L39" i="12"/>
  <c r="L39" i="15" s="1"/>
  <c r="D43" i="10" s="1"/>
  <c r="K39" i="12"/>
  <c r="K39" i="15" s="1"/>
  <c r="J39" i="12"/>
  <c r="J39" i="15" s="1"/>
  <c r="I39" i="12"/>
  <c r="I39" i="15" s="1"/>
  <c r="H39" i="12"/>
  <c r="H39" i="15" s="1"/>
  <c r="G39" i="12"/>
  <c r="G39" i="15" s="1"/>
  <c r="F39" i="12"/>
  <c r="F39" i="15" s="1"/>
  <c r="E39" i="12"/>
  <c r="E39" i="15" s="1"/>
  <c r="D39" i="12"/>
  <c r="L38" i="12"/>
  <c r="L38" i="15" s="1"/>
  <c r="D42" i="10" s="1"/>
  <c r="K38" i="12"/>
  <c r="K38" i="15" s="1"/>
  <c r="J38" i="12"/>
  <c r="J38" i="15" s="1"/>
  <c r="I38" i="12"/>
  <c r="I38" i="15" s="1"/>
  <c r="H38" i="12"/>
  <c r="H38" i="15" s="1"/>
  <c r="G38" i="12"/>
  <c r="G38" i="15" s="1"/>
  <c r="F38" i="12"/>
  <c r="F38" i="15" s="1"/>
  <c r="E38" i="12"/>
  <c r="D38" i="12"/>
  <c r="D38" i="15" s="1"/>
  <c r="L37" i="12"/>
  <c r="L37" i="15" s="1"/>
  <c r="D41" i="10" s="1"/>
  <c r="K37" i="12"/>
  <c r="K37" i="15" s="1"/>
  <c r="J37" i="12"/>
  <c r="J37" i="15" s="1"/>
  <c r="I37" i="12"/>
  <c r="I37" i="15" s="1"/>
  <c r="H37" i="12"/>
  <c r="H37" i="15" s="1"/>
  <c r="G37" i="12"/>
  <c r="G37" i="15" s="1"/>
  <c r="F37" i="12"/>
  <c r="F37" i="15" s="1"/>
  <c r="E37" i="12"/>
  <c r="D37" i="12"/>
  <c r="D37" i="15" s="1"/>
  <c r="L36" i="12"/>
  <c r="L36" i="15" s="1"/>
  <c r="D40" i="10" s="1"/>
  <c r="K36" i="12"/>
  <c r="K36" i="15" s="1"/>
  <c r="J36" i="12"/>
  <c r="J36" i="15" s="1"/>
  <c r="I36" i="12"/>
  <c r="I36" i="15" s="1"/>
  <c r="H36" i="12"/>
  <c r="H36" i="15" s="1"/>
  <c r="G36" i="12"/>
  <c r="G36" i="15" s="1"/>
  <c r="F36" i="12"/>
  <c r="F36" i="15" s="1"/>
  <c r="E36" i="12"/>
  <c r="D36" i="12"/>
  <c r="D36" i="15" s="1"/>
  <c r="L35" i="12"/>
  <c r="L35" i="15" s="1"/>
  <c r="D39" i="10" s="1"/>
  <c r="K35" i="12"/>
  <c r="K35" i="15" s="1"/>
  <c r="J35" i="12"/>
  <c r="J35" i="15" s="1"/>
  <c r="I35" i="12"/>
  <c r="I35" i="15" s="1"/>
  <c r="H35" i="12"/>
  <c r="H35" i="15" s="1"/>
  <c r="G35" i="12"/>
  <c r="G35" i="15" s="1"/>
  <c r="F35" i="12"/>
  <c r="F35" i="15" s="1"/>
  <c r="E35" i="12"/>
  <c r="E35" i="15" s="1"/>
  <c r="D35" i="12"/>
  <c r="L34" i="12"/>
  <c r="L34" i="15" s="1"/>
  <c r="D38" i="10" s="1"/>
  <c r="K34" i="12"/>
  <c r="K34" i="15" s="1"/>
  <c r="J34" i="12"/>
  <c r="J34" i="15" s="1"/>
  <c r="I34" i="12"/>
  <c r="I34" i="15" s="1"/>
  <c r="H34" i="12"/>
  <c r="H34" i="15" s="1"/>
  <c r="G34" i="12"/>
  <c r="G34" i="15" s="1"/>
  <c r="F34" i="12"/>
  <c r="F34" i="15" s="1"/>
  <c r="E34" i="12"/>
  <c r="E34" i="15" s="1"/>
  <c r="D34" i="12"/>
  <c r="L33" i="12"/>
  <c r="L33" i="15" s="1"/>
  <c r="D37" i="10" s="1"/>
  <c r="K33" i="12"/>
  <c r="K33" i="15" s="1"/>
  <c r="J33" i="12"/>
  <c r="J33" i="15" s="1"/>
  <c r="I33" i="12"/>
  <c r="I33" i="15" s="1"/>
  <c r="H33" i="12"/>
  <c r="H33" i="15" s="1"/>
  <c r="G33" i="12"/>
  <c r="G33" i="15" s="1"/>
  <c r="F33" i="12"/>
  <c r="F33" i="15" s="1"/>
  <c r="E33" i="12"/>
  <c r="D33" i="12"/>
  <c r="D33" i="15" s="1"/>
  <c r="L32" i="12"/>
  <c r="L32" i="15" s="1"/>
  <c r="D36" i="10" s="1"/>
  <c r="K32" i="12"/>
  <c r="K32" i="15" s="1"/>
  <c r="J32" i="12"/>
  <c r="J32" i="15" s="1"/>
  <c r="I32" i="12"/>
  <c r="I32" i="15" s="1"/>
  <c r="H32" i="12"/>
  <c r="H32" i="15" s="1"/>
  <c r="G32" i="12"/>
  <c r="G32" i="15" s="1"/>
  <c r="F32" i="12"/>
  <c r="F32" i="15" s="1"/>
  <c r="E32" i="12"/>
  <c r="E32" i="15" s="1"/>
  <c r="D32" i="12"/>
  <c r="L31" i="12"/>
  <c r="L31" i="15" s="1"/>
  <c r="D35" i="10" s="1"/>
  <c r="K31" i="12"/>
  <c r="K31" i="15" s="1"/>
  <c r="J31" i="12"/>
  <c r="J31" i="15" s="1"/>
  <c r="I31" i="12"/>
  <c r="I31" i="15" s="1"/>
  <c r="H31" i="12"/>
  <c r="H31" i="15" s="1"/>
  <c r="G31" i="12"/>
  <c r="G31" i="15" s="1"/>
  <c r="F31" i="12"/>
  <c r="F31" i="15" s="1"/>
  <c r="E31" i="12"/>
  <c r="E31" i="15" s="1"/>
  <c r="D31" i="12"/>
  <c r="L30" i="12"/>
  <c r="L30" i="15" s="1"/>
  <c r="D34" i="10" s="1"/>
  <c r="K30" i="12"/>
  <c r="K30" i="15" s="1"/>
  <c r="J30" i="12"/>
  <c r="J30" i="15" s="1"/>
  <c r="I30" i="12"/>
  <c r="I30" i="15" s="1"/>
  <c r="H30" i="12"/>
  <c r="H30" i="15" s="1"/>
  <c r="G30" i="12"/>
  <c r="G30" i="15" s="1"/>
  <c r="F30" i="12"/>
  <c r="F30" i="15" s="1"/>
  <c r="E30" i="12"/>
  <c r="E30" i="15" s="1"/>
  <c r="D30" i="12"/>
  <c r="L29" i="12"/>
  <c r="L29" i="15" s="1"/>
  <c r="D28" i="10" s="1"/>
  <c r="K29" i="12"/>
  <c r="K29" i="15" s="1"/>
  <c r="J29" i="12"/>
  <c r="J29" i="15" s="1"/>
  <c r="I29" i="12"/>
  <c r="I29" i="15" s="1"/>
  <c r="H29" i="12"/>
  <c r="H29" i="15" s="1"/>
  <c r="G29" i="12"/>
  <c r="G29" i="15" s="1"/>
  <c r="F29" i="12"/>
  <c r="F29" i="15" s="1"/>
  <c r="E29" i="12"/>
  <c r="D29" i="12"/>
  <c r="D29" i="15" s="1"/>
  <c r="L28" i="12"/>
  <c r="L28" i="15" s="1"/>
  <c r="D27" i="10" s="1"/>
  <c r="K28" i="12"/>
  <c r="K28" i="15" s="1"/>
  <c r="J28" i="12"/>
  <c r="J28" i="15" s="1"/>
  <c r="I28" i="12"/>
  <c r="I28" i="15" s="1"/>
  <c r="H28" i="12"/>
  <c r="H28" i="15" s="1"/>
  <c r="G28" i="12"/>
  <c r="G28" i="15" s="1"/>
  <c r="F28" i="12"/>
  <c r="F28" i="15" s="1"/>
  <c r="E28" i="12"/>
  <c r="E28" i="15" s="1"/>
  <c r="D28" i="12"/>
  <c r="L27" i="12"/>
  <c r="L27" i="15" s="1"/>
  <c r="D26" i="10" s="1"/>
  <c r="K27" i="12"/>
  <c r="K27" i="15" s="1"/>
  <c r="J27" i="12"/>
  <c r="J27" i="15" s="1"/>
  <c r="I27" i="12"/>
  <c r="I27" i="15" s="1"/>
  <c r="H27" i="12"/>
  <c r="H27" i="15" s="1"/>
  <c r="G27" i="12"/>
  <c r="G27" i="15" s="1"/>
  <c r="F27" i="12"/>
  <c r="F27" i="15" s="1"/>
  <c r="E27" i="12"/>
  <c r="E27" i="15" s="1"/>
  <c r="D27" i="12"/>
  <c r="L26" i="12"/>
  <c r="L26" i="15" s="1"/>
  <c r="D25" i="10" s="1"/>
  <c r="K26" i="12"/>
  <c r="K26" i="15" s="1"/>
  <c r="J26" i="12"/>
  <c r="J26" i="15" s="1"/>
  <c r="I26" i="12"/>
  <c r="I26" i="15" s="1"/>
  <c r="H26" i="12"/>
  <c r="H26" i="15" s="1"/>
  <c r="G26" i="12"/>
  <c r="G26" i="15" s="1"/>
  <c r="F26" i="12"/>
  <c r="F26" i="15" s="1"/>
  <c r="E26" i="12"/>
  <c r="E26" i="15" s="1"/>
  <c r="D26" i="12"/>
  <c r="L25" i="12"/>
  <c r="L25" i="15" s="1"/>
  <c r="D24" i="10" s="1"/>
  <c r="K25" i="12"/>
  <c r="K25" i="15" s="1"/>
  <c r="J25" i="12"/>
  <c r="J25" i="15" s="1"/>
  <c r="I25" i="12"/>
  <c r="I25" i="15" s="1"/>
  <c r="H25" i="12"/>
  <c r="H25" i="15" s="1"/>
  <c r="G25" i="12"/>
  <c r="G25" i="15" s="1"/>
  <c r="F25" i="12"/>
  <c r="F25" i="15" s="1"/>
  <c r="E25" i="12"/>
  <c r="D25" i="12"/>
  <c r="D25" i="15" s="1"/>
  <c r="L24" i="12"/>
  <c r="L24" i="15" s="1"/>
  <c r="D23" i="10" s="1"/>
  <c r="K24" i="12"/>
  <c r="K24" i="15" s="1"/>
  <c r="J24" i="12"/>
  <c r="J24" i="15" s="1"/>
  <c r="I24" i="12"/>
  <c r="I24" i="15" s="1"/>
  <c r="H24" i="12"/>
  <c r="H24" i="15" s="1"/>
  <c r="G24" i="12"/>
  <c r="G24" i="15" s="1"/>
  <c r="F24" i="12"/>
  <c r="F24" i="15" s="1"/>
  <c r="E24" i="12"/>
  <c r="E24" i="15" s="1"/>
  <c r="D24" i="12"/>
  <c r="L23" i="12"/>
  <c r="L23" i="15" s="1"/>
  <c r="D22" i="10" s="1"/>
  <c r="K23" i="12"/>
  <c r="K23" i="15" s="1"/>
  <c r="J23" i="12"/>
  <c r="J23" i="15" s="1"/>
  <c r="I23" i="12"/>
  <c r="I23" i="15" s="1"/>
  <c r="H23" i="12"/>
  <c r="H23" i="15" s="1"/>
  <c r="G23" i="12"/>
  <c r="G23" i="15" s="1"/>
  <c r="F23" i="12"/>
  <c r="F23" i="15" s="1"/>
  <c r="E23" i="12"/>
  <c r="E23" i="15" s="1"/>
  <c r="D23" i="12"/>
  <c r="L22" i="12"/>
  <c r="L22" i="15" s="1"/>
  <c r="D21" i="10" s="1"/>
  <c r="K22" i="12"/>
  <c r="K22" i="15" s="1"/>
  <c r="J22" i="12"/>
  <c r="J22" i="15" s="1"/>
  <c r="I22" i="12"/>
  <c r="I22" i="15" s="1"/>
  <c r="H22" i="12"/>
  <c r="H22" i="15" s="1"/>
  <c r="G22" i="12"/>
  <c r="G22" i="15" s="1"/>
  <c r="F22" i="12"/>
  <c r="F22" i="15" s="1"/>
  <c r="E22" i="12"/>
  <c r="E22" i="15" s="1"/>
  <c r="D22" i="12"/>
  <c r="L21" i="12"/>
  <c r="L21" i="15" s="1"/>
  <c r="D20" i="10" s="1"/>
  <c r="K21" i="12"/>
  <c r="K21" i="15" s="1"/>
  <c r="J21" i="12"/>
  <c r="J21" i="15" s="1"/>
  <c r="I21" i="12"/>
  <c r="I21" i="15" s="1"/>
  <c r="H21" i="12"/>
  <c r="H21" i="15" s="1"/>
  <c r="G21" i="12"/>
  <c r="G21" i="15" s="1"/>
  <c r="F21" i="12"/>
  <c r="F21" i="15" s="1"/>
  <c r="E21" i="12"/>
  <c r="D21" i="12"/>
  <c r="D21" i="15" s="1"/>
  <c r="L20" i="12"/>
  <c r="L20" i="15" s="1"/>
  <c r="D19" i="10" s="1"/>
  <c r="K20" i="12"/>
  <c r="K20" i="15" s="1"/>
  <c r="J20" i="12"/>
  <c r="J20" i="15" s="1"/>
  <c r="I20" i="12"/>
  <c r="I20" i="15" s="1"/>
  <c r="H20" i="12"/>
  <c r="H20" i="15" s="1"/>
  <c r="G20" i="12"/>
  <c r="G20" i="15" s="1"/>
  <c r="F20" i="12"/>
  <c r="F20" i="15" s="1"/>
  <c r="E20" i="12"/>
  <c r="E20" i="15" s="1"/>
  <c r="D20" i="12"/>
  <c r="L19" i="12"/>
  <c r="L19" i="15" s="1"/>
  <c r="D18" i="10" s="1"/>
  <c r="K19" i="12"/>
  <c r="K19" i="15" s="1"/>
  <c r="J19" i="12"/>
  <c r="J19" i="15" s="1"/>
  <c r="I19" i="12"/>
  <c r="I19" i="15" s="1"/>
  <c r="H19" i="12"/>
  <c r="H19" i="15" s="1"/>
  <c r="G19" i="12"/>
  <c r="G19" i="15" s="1"/>
  <c r="F19" i="12"/>
  <c r="F19" i="15" s="1"/>
  <c r="E19" i="12"/>
  <c r="E19" i="15" s="1"/>
  <c r="D19" i="12"/>
  <c r="L18" i="12"/>
  <c r="L18" i="15" s="1"/>
  <c r="D17" i="10" s="1"/>
  <c r="K18" i="12"/>
  <c r="K18" i="15" s="1"/>
  <c r="J18" i="12"/>
  <c r="J18" i="15" s="1"/>
  <c r="I18" i="12"/>
  <c r="I18" i="15" s="1"/>
  <c r="H18" i="12"/>
  <c r="H18" i="15" s="1"/>
  <c r="G18" i="12"/>
  <c r="G18" i="15" s="1"/>
  <c r="F18" i="12"/>
  <c r="F18" i="15" s="1"/>
  <c r="E18" i="12"/>
  <c r="E18" i="15" s="1"/>
  <c r="D18" i="12"/>
  <c r="L17" i="12"/>
  <c r="L17" i="15" s="1"/>
  <c r="D16" i="10" s="1"/>
  <c r="K17" i="12"/>
  <c r="K17" i="15" s="1"/>
  <c r="J17" i="12"/>
  <c r="J17" i="15" s="1"/>
  <c r="I17" i="12"/>
  <c r="I17" i="15" s="1"/>
  <c r="H17" i="12"/>
  <c r="H17" i="15" s="1"/>
  <c r="G17" i="12"/>
  <c r="G17" i="15" s="1"/>
  <c r="F17" i="12"/>
  <c r="F17" i="15" s="1"/>
  <c r="E17" i="12"/>
  <c r="D17" i="12"/>
  <c r="D17" i="15" s="1"/>
  <c r="L16" i="12"/>
  <c r="L16" i="15" s="1"/>
  <c r="D15" i="10" s="1"/>
  <c r="K16" i="12"/>
  <c r="K16" i="15" s="1"/>
  <c r="J16" i="12"/>
  <c r="J16" i="15" s="1"/>
  <c r="I16" i="12"/>
  <c r="I16" i="15" s="1"/>
  <c r="H16" i="12"/>
  <c r="H16" i="15" s="1"/>
  <c r="G16" i="12"/>
  <c r="G16" i="15" s="1"/>
  <c r="F16" i="12"/>
  <c r="F16" i="15" s="1"/>
  <c r="E16" i="12"/>
  <c r="E16" i="15" s="1"/>
  <c r="D16" i="12"/>
  <c r="L15" i="12"/>
  <c r="L15" i="15" s="1"/>
  <c r="D14" i="10" s="1"/>
  <c r="K15" i="12"/>
  <c r="K15" i="15" s="1"/>
  <c r="J15" i="12"/>
  <c r="J15" i="15" s="1"/>
  <c r="I15" i="12"/>
  <c r="I15" i="15" s="1"/>
  <c r="H15" i="12"/>
  <c r="H15" i="15" s="1"/>
  <c r="G15" i="12"/>
  <c r="G15" i="15" s="1"/>
  <c r="F15" i="12"/>
  <c r="F15" i="15" s="1"/>
  <c r="E15" i="12"/>
  <c r="E15" i="15" s="1"/>
  <c r="D15" i="12"/>
  <c r="L14" i="12"/>
  <c r="L14" i="15" s="1"/>
  <c r="D13" i="10" s="1"/>
  <c r="K14" i="12"/>
  <c r="K14" i="15" s="1"/>
  <c r="J14" i="12"/>
  <c r="J14" i="15" s="1"/>
  <c r="I14" i="12"/>
  <c r="I14" i="15" s="1"/>
  <c r="H14" i="12"/>
  <c r="H14" i="15" s="1"/>
  <c r="G14" i="12"/>
  <c r="G14" i="15" s="1"/>
  <c r="F14" i="12"/>
  <c r="F14" i="15" s="1"/>
  <c r="E14" i="12"/>
  <c r="E14" i="15" s="1"/>
  <c r="D14" i="12"/>
  <c r="L13" i="12"/>
  <c r="L13" i="15" s="1"/>
  <c r="D12" i="10" s="1"/>
  <c r="K13" i="12"/>
  <c r="K13" i="15" s="1"/>
  <c r="J13" i="12"/>
  <c r="J13" i="15" s="1"/>
  <c r="I13" i="12"/>
  <c r="I13" i="15" s="1"/>
  <c r="H13" i="12"/>
  <c r="H13" i="15" s="1"/>
  <c r="G13" i="12"/>
  <c r="G13" i="15" s="1"/>
  <c r="F13" i="12"/>
  <c r="F13" i="15" s="1"/>
  <c r="E13" i="12"/>
  <c r="D13" i="12"/>
  <c r="D13" i="15" s="1"/>
  <c r="L12" i="12"/>
  <c r="L12" i="15" s="1"/>
  <c r="D11" i="10" s="1"/>
  <c r="K12" i="12"/>
  <c r="K12" i="15" s="1"/>
  <c r="J12" i="12"/>
  <c r="J12" i="15" s="1"/>
  <c r="I12" i="12"/>
  <c r="I12" i="15" s="1"/>
  <c r="H12" i="12"/>
  <c r="H12" i="15" s="1"/>
  <c r="G12" i="12"/>
  <c r="G12" i="15" s="1"/>
  <c r="F12" i="12"/>
  <c r="F12" i="15" s="1"/>
  <c r="E12" i="12"/>
  <c r="E12" i="15" s="1"/>
  <c r="D12" i="12"/>
  <c r="L11" i="12"/>
  <c r="L11" i="15" s="1"/>
  <c r="D10" i="10" s="1"/>
  <c r="K11" i="12"/>
  <c r="K11" i="15" s="1"/>
  <c r="J11" i="12"/>
  <c r="J11" i="15" s="1"/>
  <c r="I11" i="12"/>
  <c r="I11" i="15" s="1"/>
  <c r="H11" i="12"/>
  <c r="H11" i="15" s="1"/>
  <c r="G11" i="12"/>
  <c r="G11" i="15" s="1"/>
  <c r="F11" i="12"/>
  <c r="F11" i="15" s="1"/>
  <c r="E11" i="12"/>
  <c r="E11" i="15" s="1"/>
  <c r="D11" i="12"/>
  <c r="L10" i="12"/>
  <c r="L10" i="15" s="1"/>
  <c r="K10" i="12"/>
  <c r="J10" i="12"/>
  <c r="I10" i="12"/>
  <c r="H10" i="12"/>
  <c r="G10" i="12"/>
  <c r="F10" i="12"/>
  <c r="E10" i="12"/>
  <c r="D10" i="12"/>
  <c r="M19" i="4"/>
  <c r="L19" i="4"/>
  <c r="K19" i="4"/>
  <c r="J19" i="4"/>
  <c r="I19" i="4"/>
  <c r="H19" i="4"/>
  <c r="G19" i="4"/>
  <c r="F19" i="4"/>
  <c r="E19" i="4"/>
  <c r="O19" i="4" s="1"/>
  <c r="M18" i="4"/>
  <c r="L18" i="4"/>
  <c r="K18" i="4"/>
  <c r="J18" i="4"/>
  <c r="I18" i="4"/>
  <c r="H18" i="4"/>
  <c r="G18" i="4"/>
  <c r="F18" i="4"/>
  <c r="O18" i="4" s="1"/>
  <c r="E18" i="4"/>
  <c r="M17" i="4"/>
  <c r="L17" i="4"/>
  <c r="K17" i="4"/>
  <c r="J17" i="4"/>
  <c r="I17" i="4"/>
  <c r="H17" i="4"/>
  <c r="G17" i="4"/>
  <c r="F17" i="4"/>
  <c r="E17" i="4"/>
  <c r="O17" i="4" s="1"/>
  <c r="G59" i="24" l="1"/>
  <c r="M57" i="24"/>
  <c r="M14" i="24"/>
  <c r="M59" i="24" s="1"/>
  <c r="D12" i="24"/>
  <c r="D57" i="24" s="1"/>
  <c r="E57" i="24"/>
  <c r="E14" i="24"/>
  <c r="E62" i="24"/>
  <c r="I63" i="24"/>
  <c r="I64" i="24" s="1"/>
  <c r="P57" i="24"/>
  <c r="P14" i="24"/>
  <c r="P59" i="24" s="1"/>
  <c r="D19" i="24"/>
  <c r="H57" i="24"/>
  <c r="H62" i="24" s="1"/>
  <c r="H63" i="24" s="1"/>
  <c r="H64" i="24" s="1"/>
  <c r="H14" i="24"/>
  <c r="H59" i="24" s="1"/>
  <c r="D61" i="24"/>
  <c r="F63" i="24"/>
  <c r="F64" i="24" s="1"/>
  <c r="K57" i="24"/>
  <c r="K14" i="24"/>
  <c r="K59" i="24" s="1"/>
  <c r="M47" i="12"/>
  <c r="D47" i="15"/>
  <c r="M54" i="12"/>
  <c r="E54" i="15"/>
  <c r="M55" i="12"/>
  <c r="D55" i="15"/>
  <c r="M62" i="12"/>
  <c r="E62" i="15"/>
  <c r="M63" i="12"/>
  <c r="D63" i="15"/>
  <c r="I68" i="12"/>
  <c r="I10" i="15"/>
  <c r="M38" i="12"/>
  <c r="E38" i="15"/>
  <c r="M39" i="12"/>
  <c r="D39" i="15"/>
  <c r="M46" i="12"/>
  <c r="E46" i="15"/>
  <c r="J68" i="12"/>
  <c r="J10" i="15"/>
  <c r="M16" i="12"/>
  <c r="D16" i="15"/>
  <c r="M24" i="12"/>
  <c r="D24" i="15"/>
  <c r="M32" i="12"/>
  <c r="D32" i="15"/>
  <c r="M40" i="12"/>
  <c r="D40" i="15"/>
  <c r="M56" i="12"/>
  <c r="D56" i="15"/>
  <c r="H68" i="13"/>
  <c r="F68" i="13"/>
  <c r="M19" i="13"/>
  <c r="M23" i="13"/>
  <c r="M24" i="13"/>
  <c r="M29" i="13"/>
  <c r="M39" i="13"/>
  <c r="M40" i="13"/>
  <c r="M46" i="13"/>
  <c r="M57" i="13"/>
  <c r="M58" i="13"/>
  <c r="G68" i="14"/>
  <c r="M41" i="12"/>
  <c r="D41" i="15"/>
  <c r="M48" i="12"/>
  <c r="E48" i="15"/>
  <c r="M49" i="12"/>
  <c r="D49" i="15"/>
  <c r="M57" i="12"/>
  <c r="D57" i="15"/>
  <c r="M64" i="12"/>
  <c r="E64" i="15"/>
  <c r="M65" i="12"/>
  <c r="D65" i="15"/>
  <c r="I68" i="13"/>
  <c r="M13" i="13"/>
  <c r="M20" i="13"/>
  <c r="M30" i="13"/>
  <c r="M36" i="13"/>
  <c r="M59" i="13"/>
  <c r="M63" i="13"/>
  <c r="M64" i="13"/>
  <c r="H68" i="14"/>
  <c r="M13" i="14"/>
  <c r="M14" i="14"/>
  <c r="M21" i="14"/>
  <c r="M22" i="14"/>
  <c r="M29" i="14"/>
  <c r="M30" i="14"/>
  <c r="M37" i="14"/>
  <c r="M38" i="14"/>
  <c r="M45" i="14"/>
  <c r="M46" i="14"/>
  <c r="M15" i="12"/>
  <c r="D15" i="15"/>
  <c r="M17" i="12"/>
  <c r="E17" i="15"/>
  <c r="M18" i="12"/>
  <c r="D18" i="15"/>
  <c r="M25" i="12"/>
  <c r="E25" i="15"/>
  <c r="M26" i="12"/>
  <c r="D26" i="15"/>
  <c r="M33" i="12"/>
  <c r="E33" i="15"/>
  <c r="M34" i="12"/>
  <c r="D34" i="15"/>
  <c r="J68" i="13"/>
  <c r="M14" i="13"/>
  <c r="M25" i="13"/>
  <c r="M26" i="13"/>
  <c r="M41" i="13"/>
  <c r="M42" i="13"/>
  <c r="M53" i="13"/>
  <c r="M60" i="13"/>
  <c r="I68" i="14"/>
  <c r="M23" i="12"/>
  <c r="D23" i="15"/>
  <c r="M31" i="12"/>
  <c r="D31" i="15"/>
  <c r="K68" i="12"/>
  <c r="K10" i="15"/>
  <c r="E68" i="12"/>
  <c r="E10" i="15"/>
  <c r="M11" i="12"/>
  <c r="D11" i="15"/>
  <c r="M19" i="12"/>
  <c r="D19" i="15"/>
  <c r="M27" i="12"/>
  <c r="D27" i="15"/>
  <c r="M35" i="12"/>
  <c r="D35" i="15"/>
  <c r="M42" i="12"/>
  <c r="E42" i="15"/>
  <c r="M43" i="12"/>
  <c r="D43" i="15"/>
  <c r="M50" i="12"/>
  <c r="E50" i="15"/>
  <c r="M51" i="12"/>
  <c r="D51" i="15"/>
  <c r="M58" i="12"/>
  <c r="E58" i="15"/>
  <c r="M59" i="12"/>
  <c r="D59" i="15"/>
  <c r="M66" i="12"/>
  <c r="E66" i="15"/>
  <c r="M67" i="12"/>
  <c r="D67" i="15"/>
  <c r="K68" i="13"/>
  <c r="M27" i="13"/>
  <c r="M43" i="13"/>
  <c r="M47" i="13"/>
  <c r="M48" i="13"/>
  <c r="M54" i="13"/>
  <c r="M65" i="13"/>
  <c r="M66" i="13"/>
  <c r="J68" i="14"/>
  <c r="M15" i="14"/>
  <c r="M16" i="14"/>
  <c r="M23" i="14"/>
  <c r="M24" i="14"/>
  <c r="M31" i="14"/>
  <c r="M32" i="14"/>
  <c r="M39" i="14"/>
  <c r="M40" i="14"/>
  <c r="M47" i="14"/>
  <c r="M48" i="14"/>
  <c r="D68" i="12"/>
  <c r="D10" i="15"/>
  <c r="F68" i="12"/>
  <c r="F10" i="15"/>
  <c r="M12" i="12"/>
  <c r="D12" i="15"/>
  <c r="M20" i="12"/>
  <c r="D20" i="15"/>
  <c r="M28" i="12"/>
  <c r="D28" i="15"/>
  <c r="D68" i="13"/>
  <c r="L68" i="13"/>
  <c r="M21" i="13"/>
  <c r="M31" i="13"/>
  <c r="M32" i="13"/>
  <c r="M37" i="13"/>
  <c r="M44" i="13"/>
  <c r="M67" i="13"/>
  <c r="K68" i="14"/>
  <c r="M36" i="12"/>
  <c r="E36" i="15"/>
  <c r="M44" i="12"/>
  <c r="E44" i="15"/>
  <c r="M45" i="12"/>
  <c r="D45" i="15"/>
  <c r="M52" i="12"/>
  <c r="E52" i="15"/>
  <c r="M53" i="12"/>
  <c r="D53" i="15"/>
  <c r="M60" i="12"/>
  <c r="E60" i="15"/>
  <c r="M61" i="12"/>
  <c r="D61" i="15"/>
  <c r="E68" i="13"/>
  <c r="M11" i="13"/>
  <c r="M15" i="13"/>
  <c r="M16" i="13"/>
  <c r="M22" i="13"/>
  <c r="M28" i="13"/>
  <c r="M38" i="13"/>
  <c r="M49" i="13"/>
  <c r="M50" i="13"/>
  <c r="M61" i="13"/>
  <c r="D68" i="14"/>
  <c r="L68" i="14"/>
  <c r="M17" i="14"/>
  <c r="M18" i="14"/>
  <c r="M25" i="14"/>
  <c r="M26" i="14"/>
  <c r="M33" i="14"/>
  <c r="M34" i="14"/>
  <c r="M41" i="14"/>
  <c r="M42" i="14"/>
  <c r="G68" i="12"/>
  <c r="G10" i="15"/>
  <c r="H68" i="12"/>
  <c r="H10" i="15"/>
  <c r="M13" i="12"/>
  <c r="E13" i="15"/>
  <c r="M13" i="15" s="1"/>
  <c r="C12" i="10" s="1"/>
  <c r="E12" i="10" s="1"/>
  <c r="M14" i="12"/>
  <c r="D14" i="15"/>
  <c r="M21" i="12"/>
  <c r="E21" i="15"/>
  <c r="M22" i="12"/>
  <c r="D22" i="15"/>
  <c r="M29" i="12"/>
  <c r="E29" i="15"/>
  <c r="M30" i="12"/>
  <c r="D30" i="15"/>
  <c r="M37" i="12"/>
  <c r="E37" i="15"/>
  <c r="M12" i="13"/>
  <c r="M33" i="13"/>
  <c r="M34" i="13"/>
  <c r="M51" i="13"/>
  <c r="M55" i="13"/>
  <c r="M56" i="13"/>
  <c r="M62" i="13"/>
  <c r="E68" i="14"/>
  <c r="M49" i="14"/>
  <c r="M50" i="14"/>
  <c r="M57" i="14"/>
  <c r="M58" i="14"/>
  <c r="M65" i="14"/>
  <c r="M66" i="14"/>
  <c r="M51" i="14"/>
  <c r="M52" i="14"/>
  <c r="M59" i="14"/>
  <c r="M60" i="14"/>
  <c r="M53" i="14"/>
  <c r="M54" i="14"/>
  <c r="M61" i="14"/>
  <c r="M62" i="14"/>
  <c r="M55" i="14"/>
  <c r="M56" i="14"/>
  <c r="E41" i="10"/>
  <c r="E13" i="10"/>
  <c r="E21" i="10"/>
  <c r="E42" i="10"/>
  <c r="E50" i="10"/>
  <c r="E58" i="10"/>
  <c r="M10" i="14"/>
  <c r="M68" i="14" s="1"/>
  <c r="M10" i="13"/>
  <c r="M68" i="13" s="1"/>
  <c r="R10" i="13"/>
  <c r="M10" i="12"/>
  <c r="M68" i="12" s="1"/>
  <c r="M11" i="15"/>
  <c r="C10" i="10" s="1"/>
  <c r="E10" i="10" s="1"/>
  <c r="M12" i="15"/>
  <c r="C11" i="10" s="1"/>
  <c r="E11" i="10" s="1"/>
  <c r="M14" i="15"/>
  <c r="C13" i="10" s="1"/>
  <c r="M15" i="15"/>
  <c r="C14" i="10" s="1"/>
  <c r="E14" i="10" s="1"/>
  <c r="M16" i="15"/>
  <c r="C15" i="10" s="1"/>
  <c r="E15" i="10" s="1"/>
  <c r="M17" i="15"/>
  <c r="C16" i="10" s="1"/>
  <c r="E16" i="10" s="1"/>
  <c r="M18" i="15"/>
  <c r="C17" i="10" s="1"/>
  <c r="E17" i="10" s="1"/>
  <c r="M19" i="15"/>
  <c r="C18" i="10" s="1"/>
  <c r="E18" i="10" s="1"/>
  <c r="M20" i="15"/>
  <c r="C19" i="10" s="1"/>
  <c r="E19" i="10" s="1"/>
  <c r="M21" i="15"/>
  <c r="C20" i="10" s="1"/>
  <c r="E20" i="10" s="1"/>
  <c r="M22" i="15"/>
  <c r="C21" i="10" s="1"/>
  <c r="M23" i="15"/>
  <c r="C22" i="10" s="1"/>
  <c r="E22" i="10" s="1"/>
  <c r="M24" i="15"/>
  <c r="C23" i="10" s="1"/>
  <c r="E23" i="10" s="1"/>
  <c r="M25" i="15"/>
  <c r="C24" i="10" s="1"/>
  <c r="E24" i="10" s="1"/>
  <c r="M26" i="15"/>
  <c r="C25" i="10" s="1"/>
  <c r="E25" i="10" s="1"/>
  <c r="M27" i="15"/>
  <c r="C26" i="10" s="1"/>
  <c r="E26" i="10" s="1"/>
  <c r="M28" i="15"/>
  <c r="C27" i="10" s="1"/>
  <c r="E27" i="10" s="1"/>
  <c r="M29" i="15"/>
  <c r="C28" i="10" s="1"/>
  <c r="E28" i="10" s="1"/>
  <c r="M30" i="15"/>
  <c r="C34" i="10" s="1"/>
  <c r="E34" i="10" s="1"/>
  <c r="M31" i="15"/>
  <c r="C35" i="10" s="1"/>
  <c r="E35" i="10" s="1"/>
  <c r="M32" i="15"/>
  <c r="C36" i="10" s="1"/>
  <c r="E36" i="10" s="1"/>
  <c r="M33" i="15"/>
  <c r="C37" i="10" s="1"/>
  <c r="E37" i="10" s="1"/>
  <c r="M34" i="15"/>
  <c r="C38" i="10" s="1"/>
  <c r="E38" i="10" s="1"/>
  <c r="M35" i="15"/>
  <c r="C39" i="10" s="1"/>
  <c r="E39" i="10" s="1"/>
  <c r="M36" i="15"/>
  <c r="C40" i="10" s="1"/>
  <c r="E40" i="10" s="1"/>
  <c r="M37" i="15"/>
  <c r="C41" i="10" s="1"/>
  <c r="M38" i="15"/>
  <c r="C42" i="10" s="1"/>
  <c r="M39" i="15"/>
  <c r="C43" i="10" s="1"/>
  <c r="E43" i="10" s="1"/>
  <c r="M40" i="15"/>
  <c r="C44" i="10" s="1"/>
  <c r="E44" i="10" s="1"/>
  <c r="M41" i="15"/>
  <c r="C45" i="10" s="1"/>
  <c r="E45" i="10" s="1"/>
  <c r="M42" i="15"/>
  <c r="C46" i="10" s="1"/>
  <c r="E46" i="10" s="1"/>
  <c r="M43" i="15"/>
  <c r="C47" i="10" s="1"/>
  <c r="E47" i="10" s="1"/>
  <c r="M44" i="15"/>
  <c r="C48" i="10" s="1"/>
  <c r="E48" i="10" s="1"/>
  <c r="M45" i="15"/>
  <c r="C49" i="10" s="1"/>
  <c r="E49" i="10" s="1"/>
  <c r="M46" i="15"/>
  <c r="C50" i="10" s="1"/>
  <c r="M47" i="15"/>
  <c r="C51" i="10" s="1"/>
  <c r="E51" i="10" s="1"/>
  <c r="M48" i="15"/>
  <c r="C52" i="10" s="1"/>
  <c r="E52" i="10" s="1"/>
  <c r="M49" i="15"/>
  <c r="C53" i="10" s="1"/>
  <c r="E53" i="10" s="1"/>
  <c r="M50" i="15"/>
  <c r="C54" i="10" s="1"/>
  <c r="E54" i="10" s="1"/>
  <c r="M51" i="15"/>
  <c r="C55" i="10" s="1"/>
  <c r="E55" i="10" s="1"/>
  <c r="M52" i="15"/>
  <c r="C56" i="10" s="1"/>
  <c r="E56" i="10" s="1"/>
  <c r="M53" i="15"/>
  <c r="C57" i="10" s="1"/>
  <c r="E57" i="10" s="1"/>
  <c r="M54" i="15"/>
  <c r="C58" i="10" s="1"/>
  <c r="M55" i="15"/>
  <c r="C59" i="10" s="1"/>
  <c r="E59" i="10" s="1"/>
  <c r="M56" i="15"/>
  <c r="C60" i="10" s="1"/>
  <c r="E60" i="10" s="1"/>
  <c r="M57" i="15"/>
  <c r="C61" i="10" s="1"/>
  <c r="E61" i="10" s="1"/>
  <c r="M58" i="15"/>
  <c r="C62" i="10" s="1"/>
  <c r="E62" i="10" s="1"/>
  <c r="M59" i="15"/>
  <c r="C63" i="10" s="1"/>
  <c r="E63" i="10" s="1"/>
  <c r="M60" i="15"/>
  <c r="C64" i="10" s="1"/>
  <c r="E64" i="10" s="1"/>
  <c r="M61" i="15"/>
  <c r="C65" i="10" s="1"/>
  <c r="E65" i="10" s="1"/>
  <c r="M62" i="15"/>
  <c r="C66" i="10" s="1"/>
  <c r="E66" i="10" s="1"/>
  <c r="M63" i="15"/>
  <c r="C67" i="10" s="1"/>
  <c r="E67" i="10" s="1"/>
  <c r="M64" i="15"/>
  <c r="C68" i="10" s="1"/>
  <c r="E68" i="10" s="1"/>
  <c r="M65" i="15"/>
  <c r="C69" i="10" s="1"/>
  <c r="E69" i="10" s="1"/>
  <c r="M66" i="15"/>
  <c r="C70" i="10" s="1"/>
  <c r="E70" i="10" s="1"/>
  <c r="M67" i="15"/>
  <c r="C71" i="10" s="1"/>
  <c r="E71" i="10" s="1"/>
  <c r="M10" i="15"/>
  <c r="C9" i="10" s="1"/>
  <c r="J68" i="15"/>
  <c r="E68" i="15"/>
  <c r="H68" i="15"/>
  <c r="I68" i="15"/>
  <c r="L68" i="15"/>
  <c r="K68" i="15"/>
  <c r="E63" i="24" l="1"/>
  <c r="E64" i="24" s="1"/>
  <c r="D62" i="24"/>
  <c r="D63" i="24"/>
  <c r="D64" i="24" s="1"/>
  <c r="D14" i="24"/>
  <c r="D59" i="24" s="1"/>
  <c r="E59" i="24"/>
  <c r="G68" i="15"/>
  <c r="D68" i="15"/>
  <c r="F68" i="15"/>
  <c r="M68" i="15"/>
  <c r="C9" i="22"/>
  <c r="C10" i="22" s="1"/>
  <c r="D9" i="22"/>
  <c r="D10" i="22" s="1"/>
  <c r="E9" i="22" l="1"/>
  <c r="E10" i="22" s="1"/>
  <c r="F85" i="10" l="1"/>
  <c r="E86" i="10"/>
  <c r="E87" i="10" s="1"/>
  <c r="E88" i="10" s="1"/>
  <c r="D21" i="11"/>
  <c r="N30" i="4" l="1"/>
  <c r="I30" i="4" l="1"/>
  <c r="E30" i="4"/>
  <c r="M30" i="4"/>
  <c r="L30" i="4"/>
  <c r="O27" i="4"/>
  <c r="O28" i="4"/>
  <c r="O21" i="4"/>
  <c r="O22" i="4"/>
  <c r="K30" i="4"/>
  <c r="O23" i="4"/>
  <c r="O24" i="4"/>
  <c r="O25" i="4"/>
  <c r="O26" i="4"/>
  <c r="F30" i="4"/>
  <c r="G30" i="4"/>
  <c r="H30" i="4"/>
  <c r="J30" i="4"/>
  <c r="O20" i="4"/>
  <c r="O30" i="4" l="1"/>
  <c r="D9" i="10" l="1"/>
  <c r="E9" i="10" s="1"/>
  <c r="D73" i="10" l="1"/>
  <c r="C73" i="10" l="1"/>
  <c r="E78" i="10" s="1"/>
  <c r="F78" i="10" s="1"/>
  <c r="E73" i="10"/>
  <c r="E79" i="10" l="1"/>
  <c r="E82" i="10"/>
</calcChain>
</file>

<file path=xl/comments1.xml><?xml version="1.0" encoding="utf-8"?>
<comments xmlns="http://schemas.openxmlformats.org/spreadsheetml/2006/main">
  <authors>
    <author>Martin Medina</author>
  </authors>
  <commentList>
    <comment ref="F21" authorId="0">
      <text>
        <r>
          <rPr>
            <b/>
            <sz val="9"/>
            <color indexed="81"/>
            <rFont val="Tahoma"/>
            <family val="2"/>
          </rPr>
          <t>Martin Medina:</t>
        </r>
        <r>
          <rPr>
            <sz val="9"/>
            <color indexed="81"/>
            <rFont val="Tahoma"/>
            <family val="2"/>
          </rPr>
          <t xml:space="preserve">
SE TOMARON DATOS DE 2668982
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Martin Medina:</t>
        </r>
        <r>
          <rPr>
            <sz val="9"/>
            <color indexed="81"/>
            <rFont val="Tahoma"/>
            <family val="2"/>
          </rPr>
          <t xml:space="preserve">
EL MONTO DE PAGO INICIAL FUE DE 2769797</t>
        </r>
      </text>
    </comment>
  </commentList>
</comments>
</file>

<file path=xl/sharedStrings.xml><?xml version="1.0" encoding="utf-8"?>
<sst xmlns="http://schemas.openxmlformats.org/spreadsheetml/2006/main" count="638" uniqueCount="204">
  <si>
    <t>GOBIERNO DEL ESTADO DE ZACATECAS</t>
  </si>
  <si>
    <t>SECRETARÍA DE FINANZAS</t>
  </si>
  <si>
    <t>DIRECCIÓN DE CONTABILIDAD</t>
  </si>
  <si>
    <t>MONTO DISTRIBUIDO POR CONCEPTO</t>
  </si>
  <si>
    <t>RECURSOS NUEVOS PROVENIENTES DE LA FEDERACIÓN</t>
  </si>
  <si>
    <t>IMPORTE</t>
  </si>
  <si>
    <t>PERIODO</t>
  </si>
  <si>
    <t>AÑO</t>
  </si>
  <si>
    <t>FONDO</t>
  </si>
  <si>
    <t xml:space="preserve">FOMENTO </t>
  </si>
  <si>
    <t>IMPUESTO</t>
  </si>
  <si>
    <t>I.S.A.N.</t>
  </si>
  <si>
    <t>FONDO DE</t>
  </si>
  <si>
    <t>9/11 DEL IEPS</t>
  </si>
  <si>
    <t>COMPENSACIÓN</t>
  </si>
  <si>
    <t>TOTAL</t>
  </si>
  <si>
    <t xml:space="preserve"> </t>
  </si>
  <si>
    <t>GENERAL</t>
  </si>
  <si>
    <t>MUNICIPAL</t>
  </si>
  <si>
    <t>ESPECIAL</t>
  </si>
  <si>
    <t>FISCALIZACIÓN</t>
  </si>
  <si>
    <t>COMP. 10 ENT.</t>
  </si>
  <si>
    <t>S/VENTA DIESEL</t>
  </si>
  <si>
    <t>ISAN</t>
  </si>
  <si>
    <t>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</si>
  <si>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</si>
  <si>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</si>
  <si>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</si>
  <si>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</si>
  <si>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</si>
  <si>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</si>
  <si>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</si>
  <si>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</si>
  <si>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</si>
  <si>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</si>
  <si>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</si>
  <si>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</si>
  <si>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SUBSECRETARÍA DE EGRESOS</t>
  </si>
  <si>
    <t>I.E.P.S.</t>
  </si>
  <si>
    <t>I.S.A.N</t>
  </si>
  <si>
    <t>MUNICIPIOS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</si>
  <si>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</si>
  <si>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</si>
  <si>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</si>
  <si>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</si>
  <si>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</si>
  <si>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</si>
  <si>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</si>
  <si>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</si>
  <si>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</si>
  <si>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</si>
  <si>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</si>
  <si>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</si>
  <si>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</si>
  <si>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</si>
  <si>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</si>
  <si>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</si>
  <si>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</si>
  <si>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</si>
  <si>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</si>
  <si>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</si>
  <si>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</si>
  <si>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</si>
  <si>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</si>
  <si>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</si>
  <si>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</si>
  <si>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</si>
  <si>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</si>
  <si>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</si>
  <si>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</si>
  <si>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</si>
  <si>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</si>
  <si>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</si>
  <si>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</si>
  <si>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</si>
  <si>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</si>
  <si>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</si>
  <si>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</si>
  <si>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</si>
  <si>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</si>
  <si>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</si>
  <si>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</si>
  <si>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</si>
  <si>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</si>
  <si>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</si>
  <si>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</si>
  <si>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</si>
  <si>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</si>
  <si>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</si>
  <si>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</si>
  <si>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</si>
  <si>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</si>
  <si>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</si>
  <si>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</si>
  <si>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</si>
  <si>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</si>
  <si>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</si>
  <si>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</si>
  <si>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</si>
  <si>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</si>
  <si>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FECHAS DE PAGO DEL FONDO ÚNICO DE PARTICIPACIONES</t>
  </si>
  <si>
    <t>M e s</t>
  </si>
  <si>
    <t>Primera Ministración</t>
  </si>
  <si>
    <t>Segunda Ministración</t>
  </si>
  <si>
    <t>Tercera Ministración</t>
  </si>
  <si>
    <t>Año</t>
  </si>
  <si>
    <t>C O N C E P T O</t>
  </si>
  <si>
    <t>FONDO ÚNICO DE PARTICIPACIONES</t>
  </si>
  <si>
    <t>No.</t>
  </si>
  <si>
    <t>MUNICIPIO</t>
  </si>
  <si>
    <t>GENERAL PÁNFILO NATERA</t>
  </si>
  <si>
    <t>NOCHISTLÁN DE MEJÍA</t>
  </si>
  <si>
    <t>PÁNUCO</t>
  </si>
  <si>
    <t>TEÚL DE GONZÁLEZ ORTEGA</t>
  </si>
  <si>
    <t>Acumulado Trimestral</t>
  </si>
  <si>
    <t>NÚM.</t>
  </si>
  <si>
    <t>Recursos Participables a Municipios de la Entidad</t>
  </si>
  <si>
    <t>Factor de Distribución</t>
  </si>
  <si>
    <t>I</t>
  </si>
  <si>
    <t>FONDO GENERAL</t>
  </si>
  <si>
    <t>II</t>
  </si>
  <si>
    <t>FONDO DE FOMENTO MUNICIPAL</t>
  </si>
  <si>
    <t>III</t>
  </si>
  <si>
    <t>IMPUESTO ESPECIAL SOBRE PRODUCCIÓN Y SERVICIOS</t>
  </si>
  <si>
    <t>IV</t>
  </si>
  <si>
    <t>IMPUESTO SOBRE AUTOMÓVILES NUEVOS</t>
  </si>
  <si>
    <t>V</t>
  </si>
  <si>
    <t>FONDO DE FISCALIZACIÓN</t>
  </si>
  <si>
    <t>VI</t>
  </si>
  <si>
    <t>FONDO DE COMPENSACIÓN 10 ENTIDADES</t>
  </si>
  <si>
    <t>VII</t>
  </si>
  <si>
    <t>9/11 DEL IEPS S/VENTAS DE DIESEL Y GASOLINAS</t>
  </si>
  <si>
    <t>VIII</t>
  </si>
  <si>
    <t>FONDO DE COMPENSACIÓN DEL ISAN</t>
  </si>
  <si>
    <t>ACUMULADO TOTAL</t>
  </si>
  <si>
    <t xml:space="preserve">FONDO </t>
  </si>
  <si>
    <t>ISR</t>
  </si>
  <si>
    <t>FONDO DEL IMPUESTO SOBRE LA RENTA</t>
  </si>
  <si>
    <t>ACUMULADO MENSUAL DE PARTICIPACIONES ENTREGADAS A MUNICIPIOS EN EL  AÑO 2016</t>
  </si>
  <si>
    <t>TENENCIA</t>
  </si>
  <si>
    <t>ESTATAL</t>
  </si>
  <si>
    <t>FEIEF</t>
  </si>
  <si>
    <t>Ramo 28</t>
  </si>
  <si>
    <t>FONDO DE FISCALIZACIÓN Y RECAUDACIÓN</t>
  </si>
  <si>
    <t>ENERO - MARZO</t>
  </si>
  <si>
    <t>Enero</t>
  </si>
  <si>
    <t>Febrero</t>
  </si>
  <si>
    <t>Marzo</t>
  </si>
  <si>
    <t>Periodo de Pago a Municipios</t>
  </si>
  <si>
    <t>Recursos FUP</t>
  </si>
  <si>
    <t>FONDO ISR</t>
  </si>
  <si>
    <t>Total de Recursos</t>
  </si>
  <si>
    <t>PRIMER TRIMESTRE</t>
  </si>
  <si>
    <t>IMPORTE TRANSFERIDO A LOS MUNICIPIOS EN  ENERO DEL AÑO 2018</t>
  </si>
  <si>
    <t>IMPORTE TRANSFERIDO A LOS MUNICIPIOS EN  FEBRERO DEL AÑO 2018</t>
  </si>
  <si>
    <t>IMPORTE TRANSFERIDO A LOS MUNICIPIOS EN  MARZO DEL AÑO 2018</t>
  </si>
  <si>
    <t>IMPORTE TRANSFERIDO A LOS MUNICIPIOS DE ENERO A MARZO DEL AÑO 2018</t>
  </si>
  <si>
    <t>FONDO ÚNICO DE PARTICIPACIONES PAGADO EN EL PRIMER TRIMESTRE DEL EJERCICIO 2018</t>
  </si>
  <si>
    <t>PAGO DEL PRIMER TRIMESTRE DEL 2018 POR CONCEPTO DEL FONDO ÚNICO DE PARTICIPACIONES</t>
  </si>
  <si>
    <t>PAGO ACUMULADO AL PRIMER TRIMESTRE EN EL EJERCICIO 2018 POR ORIGEN DEL RECURSO</t>
  </si>
  <si>
    <t>ACUMULADO MENSUAL DE PARTICIPACIONES ENTREGADAS A MUNICIPIOS EN EL 2018</t>
  </si>
  <si>
    <t>Art.</t>
  </si>
  <si>
    <t>inciso</t>
  </si>
  <si>
    <t>Estimación de Participaciones en Ingresos Federales para 2018 del Estado de Zacatecas</t>
  </si>
  <si>
    <t>Fondo de Estabilización</t>
  </si>
  <si>
    <t>Existencia en el Fondo de Estabilización</t>
  </si>
  <si>
    <t>PARTICIPABLE</t>
  </si>
  <si>
    <t>A MUNICIPIOS</t>
  </si>
  <si>
    <t>I. a)</t>
  </si>
  <si>
    <t>I. c)</t>
  </si>
  <si>
    <t>I. d)</t>
  </si>
  <si>
    <t>I. e)</t>
  </si>
  <si>
    <t>I. f)</t>
  </si>
  <si>
    <t>FONDO DE ESTABILIZACIÓN FINANCIERA</t>
  </si>
  <si>
    <t xml:space="preserve"> RECURSOS PARTICIPABLES A LOS MUNICIPIOS DE LA ENTIDAD DURANTE EL EJERCICIO 2018 FONDO DE ESTABILIZACIÓN FINANCIERA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</si>
  <si>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</si>
  <si>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</si>
  <si>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</si>
  <si>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</si>
  <si>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</si>
  <si>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</si>
  <si>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</si>
  <si>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</si>
  <si>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</si>
  <si>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DE CONSTANCIA</t>
  </si>
  <si>
    <t>DISTRIBUCION A MPIOS.</t>
  </si>
  <si>
    <t>IMPORTE PAGADO</t>
  </si>
  <si>
    <t>VARIACION</t>
  </si>
  <si>
    <t>IMPUESTO ESPECIAL SOBRE PROD. Y S.</t>
  </si>
  <si>
    <t>VALOR DE TRANSFERENCIA</t>
  </si>
  <si>
    <t>DISTRIBUCION A MUNICIPIOS</t>
  </si>
  <si>
    <t>IMPUESTO SOBRE AUTOMOVILES</t>
  </si>
  <si>
    <t>VALOR DE RECAUDACION</t>
  </si>
  <si>
    <t>AJUSTE FONDO GENERAL</t>
  </si>
  <si>
    <t>AJUSTE IMPUESTO ESPECIAL</t>
  </si>
  <si>
    <t>AJUSTE FONDO FISCALIZAC.</t>
  </si>
  <si>
    <t>MONTO BASE A DISTRIBUIR</t>
  </si>
  <si>
    <t>MONTO A DISTRIBUIR</t>
  </si>
  <si>
    <t>MONTO PAGADO</t>
  </si>
  <si>
    <t>PRIMERA RESERVA MEMO</t>
  </si>
  <si>
    <t>SEGUNDA RESERVA MEMO</t>
  </si>
  <si>
    <t>MONTO RESERVADO</t>
  </si>
  <si>
    <t>VARIACIONES</t>
  </si>
  <si>
    <t xml:space="preserve">RECURSOS DE PARTICIPACIONES A DISTRIBUIR  EN EL EJERCICIO 2018 (Artículo 33 fracción III)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</si>
</sst>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(* #,##0.00_);_(* \(#,##0.00\);_(* &quot;-&quot;_);_(@_)"/>
    <numFmt numFmtId="167" formatCode="_(* #,##0_);_(* \(#,##0\);_(* &quot;-&quot;??_);_(@_)"/>
    <numFmt numFmtId="168" formatCode="#,##0.00_ ;\-#,##0.00\ "/>
    <numFmt numFmtId="169" formatCode="_-* #,##0.0000_-;\-* #,##0.0000_-;_-* &quot;-&quot;??_-;_-@_-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b/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CG Omega"/>
      <family val="2"/>
    </font>
    <font>
      <sz val="12"/>
      <name val="CG Omega"/>
      <family val="2"/>
    </font>
    <font>
      <b/>
      <sz val="9"/>
      <name val="CG Omega"/>
      <family val="2"/>
    </font>
    <font>
      <sz val="16"/>
      <name val="CG Omega"/>
      <family val="2"/>
    </font>
    <font>
      <sz val="11"/>
      <color theme="1"/>
      <name val="Calibri"/>
      <family val="2"/>
      <scheme val="minor"/>
    </font>
    <font>
      <sz val="11"/>
      <name val="CG Omega"/>
    </font>
    <font>
      <b/>
      <sz val="10"/>
      <color indexed="9"/>
      <name val="Lucida Sans Unicode"/>
      <family val="2"/>
    </font>
    <font>
      <sz val="10"/>
      <name val="Lucida Sans Unicode"/>
      <family val="2"/>
    </font>
    <font>
      <b/>
      <sz val="8"/>
      <name val="Lucida Sans Unicode"/>
      <family val="2"/>
    </font>
    <font>
      <sz val="8"/>
      <name val="Lucida Sans Unicode"/>
      <family val="2"/>
    </font>
    <font>
      <b/>
      <sz val="9"/>
      <color indexed="9"/>
      <name val="CG Omega"/>
    </font>
    <font>
      <sz val="9"/>
      <name val="CG Omega"/>
    </font>
    <font>
      <sz val="9"/>
      <name val="Lucida Sans Unicode"/>
      <family val="2"/>
    </font>
    <font>
      <b/>
      <sz val="10"/>
      <color indexed="9"/>
      <name val="CG Omega"/>
      <family val="2"/>
    </font>
    <font>
      <b/>
      <sz val="11"/>
      <name val="CG Omega"/>
      <family val="2"/>
    </font>
    <font>
      <sz val="11"/>
      <name val="CG Omega"/>
      <family val="2"/>
    </font>
    <font>
      <sz val="10"/>
      <name val="Arial"/>
      <family val="2"/>
    </font>
    <font>
      <b/>
      <sz val="18"/>
      <name val="CG Omega"/>
      <family val="2"/>
    </font>
    <font>
      <b/>
      <sz val="20"/>
      <name val="CG Omega"/>
      <family val="2"/>
    </font>
    <font>
      <b/>
      <sz val="16"/>
      <name val="CG Omega"/>
      <family val="2"/>
    </font>
    <font>
      <b/>
      <sz val="14"/>
      <name val="CG Omega"/>
      <family val="2"/>
    </font>
    <font>
      <sz val="10"/>
      <color indexed="9"/>
      <name val="CG Omega"/>
      <family val="2"/>
    </font>
    <font>
      <b/>
      <i/>
      <sz val="11"/>
      <name val="CG Omega"/>
      <family val="2"/>
    </font>
    <font>
      <b/>
      <sz val="22"/>
      <name val="CG Omega"/>
      <family val="2"/>
    </font>
    <font>
      <sz val="9"/>
      <name val="CG Omega"/>
      <family val="2"/>
    </font>
    <font>
      <u/>
      <sz val="10"/>
      <name val="CG Omeg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</cellStyleXfs>
  <cellXfs count="284">
    <xf numFmtId="0" fontId="0" fillId="0" borderId="0" xfId="0"/>
    <xf numFmtId="0" fontId="14" fillId="0" borderId="0" xfId="6" applyFont="1"/>
    <xf numFmtId="0" fontId="15" fillId="6" borderId="20" xfId="6" applyFont="1" applyFill="1" applyBorder="1" applyAlignment="1">
      <alignment horizontal="center" vertical="center" wrapText="1"/>
    </xf>
    <xf numFmtId="0" fontId="15" fillId="6" borderId="21" xfId="6" applyFont="1" applyFill="1" applyBorder="1" applyAlignment="1">
      <alignment horizontal="center" vertical="center" wrapText="1"/>
    </xf>
    <xf numFmtId="43" fontId="15" fillId="6" borderId="21" xfId="7" applyFont="1" applyFill="1" applyBorder="1" applyAlignment="1">
      <alignment horizontal="center" vertical="center" wrapText="1"/>
    </xf>
    <xf numFmtId="0" fontId="16" fillId="0" borderId="21" xfId="6" applyFont="1" applyBorder="1" applyAlignment="1">
      <alignment horizontal="center"/>
    </xf>
    <xf numFmtId="0" fontId="16" fillId="0" borderId="21" xfId="6" applyFont="1" applyBorder="1" applyAlignment="1" applyProtection="1">
      <alignment horizontal="center"/>
      <protection locked="0"/>
    </xf>
    <xf numFmtId="43" fontId="16" fillId="0" borderId="21" xfId="7" applyFont="1" applyBorder="1" applyAlignment="1">
      <alignment horizontal="left"/>
    </xf>
    <xf numFmtId="0" fontId="18" fillId="0" borderId="0" xfId="0" applyFont="1" applyBorder="1"/>
    <xf numFmtId="0" fontId="9" fillId="0" borderId="22" xfId="0" applyFont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left" vertical="center"/>
    </xf>
    <xf numFmtId="43" fontId="18" fillId="6" borderId="22" xfId="4" applyFont="1" applyFill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166" fontId="18" fillId="5" borderId="23" xfId="0" applyNumberFormat="1" applyFont="1" applyFill="1" applyBorder="1" applyAlignment="1">
      <alignment horizontal="right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left" vertical="center"/>
    </xf>
    <xf numFmtId="166" fontId="18" fillId="6" borderId="23" xfId="0" applyNumberFormat="1" applyFont="1" applyFill="1" applyBorder="1" applyAlignment="1">
      <alignment horizontal="right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166" fontId="18" fillId="5" borderId="24" xfId="0" applyNumberFormat="1" applyFont="1" applyFill="1" applyBorder="1" applyAlignment="1">
      <alignment horizontal="right" vertical="center"/>
    </xf>
    <xf numFmtId="0" fontId="18" fillId="0" borderId="0" xfId="0" applyFont="1"/>
    <xf numFmtId="166" fontId="19" fillId="0" borderId="0" xfId="4" applyNumberFormat="1" applyFont="1" applyBorder="1" applyProtection="1">
      <protection locked="0"/>
    </xf>
    <xf numFmtId="0" fontId="18" fillId="0" borderId="21" xfId="0" applyFont="1" applyBorder="1"/>
    <xf numFmtId="0" fontId="9" fillId="0" borderId="21" xfId="0" applyFont="1" applyBorder="1" applyAlignment="1">
      <alignment horizontal="center"/>
    </xf>
    <xf numFmtId="166" fontId="9" fillId="0" borderId="21" xfId="0" applyNumberFormat="1" applyFont="1" applyBorder="1" applyAlignment="1">
      <alignment horizontal="right" vertical="center"/>
    </xf>
    <xf numFmtId="0" fontId="18" fillId="5" borderId="23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left" vertical="center"/>
    </xf>
    <xf numFmtId="0" fontId="8" fillId="0" borderId="0" xfId="0" applyFont="1"/>
    <xf numFmtId="167" fontId="8" fillId="0" borderId="0" xfId="4" applyNumberFormat="1" applyFont="1" applyAlignment="1">
      <alignment horizontal="center"/>
    </xf>
    <xf numFmtId="0" fontId="21" fillId="6" borderId="22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/>
    </xf>
    <xf numFmtId="0" fontId="22" fillId="0" borderId="0" xfId="0" applyFont="1"/>
    <xf numFmtId="0" fontId="2" fillId="2" borderId="1" xfId="8" applyFont="1" applyFill="1" applyBorder="1"/>
    <xf numFmtId="0" fontId="2" fillId="2" borderId="2" xfId="8" applyFont="1" applyFill="1" applyBorder="1"/>
    <xf numFmtId="0" fontId="7" fillId="2" borderId="2" xfId="8" applyFont="1" applyFill="1" applyBorder="1"/>
    <xf numFmtId="0" fontId="2" fillId="2" borderId="3" xfId="8" applyFont="1" applyFill="1" applyBorder="1"/>
    <xf numFmtId="0" fontId="2" fillId="0" borderId="0" xfId="8" applyFont="1"/>
    <xf numFmtId="0" fontId="2" fillId="2" borderId="4" xfId="8" applyFont="1" applyFill="1" applyBorder="1"/>
    <xf numFmtId="0" fontId="2" fillId="5" borderId="0" xfId="8" applyFont="1" applyFill="1" applyBorder="1"/>
    <xf numFmtId="0" fontId="2" fillId="2" borderId="5" xfId="8" applyFont="1" applyFill="1" applyBorder="1"/>
    <xf numFmtId="4" fontId="7" fillId="0" borderId="12" xfId="9" applyNumberFormat="1" applyFont="1" applyBorder="1" applyProtection="1">
      <protection locked="0"/>
    </xf>
    <xf numFmtId="0" fontId="7" fillId="0" borderId="14" xfId="8" applyFont="1" applyBorder="1" applyAlignment="1">
      <alignment horizontal="center"/>
    </xf>
    <xf numFmtId="164" fontId="7" fillId="0" borderId="14" xfId="8" applyNumberFormat="1" applyFont="1" applyBorder="1"/>
    <xf numFmtId="0" fontId="7" fillId="0" borderId="14" xfId="8" applyFont="1" applyBorder="1"/>
    <xf numFmtId="0" fontId="2" fillId="0" borderId="14" xfId="8" applyFont="1" applyBorder="1"/>
    <xf numFmtId="0" fontId="23" fillId="0" borderId="0" xfId="8"/>
    <xf numFmtId="164" fontId="23" fillId="0" borderId="0" xfId="8" applyNumberFormat="1"/>
    <xf numFmtId="0" fontId="23" fillId="2" borderId="17" xfId="8" applyFill="1" applyBorder="1"/>
    <xf numFmtId="0" fontId="23" fillId="2" borderId="18" xfId="8" applyFill="1" applyBorder="1"/>
    <xf numFmtId="0" fontId="23" fillId="2" borderId="19" xfId="8" applyFill="1" applyBorder="1"/>
    <xf numFmtId="0" fontId="7" fillId="0" borderId="0" xfId="8" applyFont="1"/>
    <xf numFmtId="168" fontId="18" fillId="0" borderId="23" xfId="4" applyNumberFormat="1" applyFont="1" applyBorder="1" applyAlignment="1">
      <alignment horizontal="right" vertical="center"/>
    </xf>
    <xf numFmtId="168" fontId="18" fillId="6" borderId="23" xfId="4" applyNumberFormat="1" applyFont="1" applyFill="1" applyBorder="1" applyAlignment="1">
      <alignment horizontal="right" vertical="center"/>
    </xf>
    <xf numFmtId="168" fontId="18" fillId="5" borderId="23" xfId="4" applyNumberFormat="1" applyFont="1" applyFill="1" applyBorder="1" applyAlignment="1">
      <alignment horizontal="right" vertical="center"/>
    </xf>
    <xf numFmtId="168" fontId="18" fillId="5" borderId="24" xfId="4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7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5" borderId="0" xfId="0" applyFont="1" applyFill="1" applyBorder="1"/>
    <xf numFmtId="0" fontId="2" fillId="2" borderId="5" xfId="0" applyFont="1" applyFill="1" applyBorder="1"/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5" fillId="4" borderId="14" xfId="0" applyFont="1" applyFill="1" applyBorder="1" applyAlignment="1" applyProtection="1">
      <alignment horizontal="center"/>
    </xf>
    <xf numFmtId="0" fontId="5" fillId="4" borderId="13" xfId="0" applyFont="1" applyFill="1" applyBorder="1" applyAlignment="1" applyProtection="1">
      <alignment horizontal="center"/>
    </xf>
    <xf numFmtId="0" fontId="7" fillId="0" borderId="11" xfId="0" applyFont="1" applyBorder="1" applyProtection="1">
      <protection locked="0"/>
    </xf>
    <xf numFmtId="4" fontId="7" fillId="0" borderId="0" xfId="0" applyNumberFormat="1" applyFont="1"/>
    <xf numFmtId="164" fontId="7" fillId="0" borderId="12" xfId="0" applyNumberFormat="1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/>
    <xf numFmtId="0" fontId="7" fillId="0" borderId="14" xfId="0" applyFont="1" applyBorder="1" applyAlignment="1">
      <alignment horizontal="center"/>
    </xf>
    <xf numFmtId="164" fontId="7" fillId="0" borderId="14" xfId="0" applyNumberFormat="1" applyFont="1" applyBorder="1"/>
    <xf numFmtId="0" fontId="7" fillId="0" borderId="14" xfId="0" applyFont="1" applyBorder="1"/>
    <xf numFmtId="0" fontId="2" fillId="0" borderId="14" xfId="0" applyFont="1" applyBorder="1"/>
    <xf numFmtId="164" fontId="0" fillId="0" borderId="0" xfId="0" applyNumberFormat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7" fillId="0" borderId="0" xfId="0" applyFont="1"/>
    <xf numFmtId="0" fontId="26" fillId="0" borderId="0" xfId="0" applyFont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0" fontId="8" fillId="2" borderId="4" xfId="0" applyFont="1" applyFill="1" applyBorder="1"/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8" fillId="2" borderId="5" xfId="0" applyFont="1" applyFill="1" applyBorder="1"/>
    <xf numFmtId="0" fontId="2" fillId="0" borderId="12" xfId="0" applyFont="1" applyBorder="1"/>
    <xf numFmtId="0" fontId="2" fillId="0" borderId="8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4" fontId="7" fillId="0" borderId="12" xfId="0" applyNumberFormat="1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11" xfId="0" applyFont="1" applyBorder="1"/>
    <xf numFmtId="0" fontId="9" fillId="0" borderId="12" xfId="0" applyFont="1" applyBorder="1"/>
    <xf numFmtId="0" fontId="7" fillId="0" borderId="13" xfId="0" applyFont="1" applyBorder="1"/>
    <xf numFmtId="0" fontId="7" fillId="0" borderId="16" xfId="0" applyFont="1" applyBorder="1"/>
    <xf numFmtId="0" fontId="7" fillId="0" borderId="0" xfId="0" applyFont="1" applyBorder="1"/>
    <xf numFmtId="4" fontId="7" fillId="0" borderId="0" xfId="0" applyNumberFormat="1" applyFont="1" applyBorder="1"/>
    <xf numFmtId="4" fontId="2" fillId="0" borderId="0" xfId="0" applyNumberFormat="1" applyFont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43" fontId="18" fillId="6" borderId="22" xfId="0" applyNumberFormat="1" applyFont="1" applyFill="1" applyBorder="1" applyAlignment="1">
      <alignment horizontal="right" vertical="center"/>
    </xf>
    <xf numFmtId="0" fontId="7" fillId="6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9" fontId="7" fillId="0" borderId="21" xfId="5" applyFont="1" applyBorder="1" applyAlignment="1">
      <alignment horizontal="center" vertical="center"/>
    </xf>
    <xf numFmtId="43" fontId="7" fillId="0" borderId="21" xfId="4" applyFont="1" applyBorder="1" applyAlignment="1">
      <alignment horizontal="center" vertical="center"/>
    </xf>
    <xf numFmtId="4" fontId="7" fillId="0" borderId="21" xfId="4" applyNumberFormat="1" applyFont="1" applyBorder="1" applyAlignment="1">
      <alignment horizontal="right"/>
    </xf>
    <xf numFmtId="43" fontId="0" fillId="0" borderId="0" xfId="4" applyFont="1"/>
    <xf numFmtId="169" fontId="0" fillId="0" borderId="0" xfId="4" applyNumberFormat="1" applyFont="1"/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168" fontId="18" fillId="0" borderId="24" xfId="4" applyNumberFormat="1" applyFont="1" applyBorder="1" applyAlignment="1">
      <alignment horizontal="right" vertical="center"/>
    </xf>
    <xf numFmtId="168" fontId="18" fillId="6" borderId="22" xfId="4" applyNumberFormat="1" applyFont="1" applyFill="1" applyBorder="1" applyAlignment="1">
      <alignment horizontal="right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43" fontId="3" fillId="0" borderId="21" xfId="4" applyFont="1" applyBorder="1" applyAlignment="1">
      <alignment horizontal="center" vertical="center"/>
    </xf>
    <xf numFmtId="168" fontId="3" fillId="0" borderId="21" xfId="4" applyNumberFormat="1" applyFont="1" applyBorder="1" applyAlignment="1">
      <alignment horizontal="right" vertical="center"/>
    </xf>
    <xf numFmtId="0" fontId="0" fillId="0" borderId="21" xfId="0" applyBorder="1"/>
    <xf numFmtId="0" fontId="3" fillId="0" borderId="21" xfId="0" applyFont="1" applyBorder="1" applyAlignment="1">
      <alignment horizontal="right"/>
    </xf>
    <xf numFmtId="43" fontId="3" fillId="0" borderId="21" xfId="4" applyFont="1" applyBorder="1"/>
    <xf numFmtId="0" fontId="2" fillId="5" borderId="0" xfId="0" applyFont="1" applyFill="1"/>
    <xf numFmtId="0" fontId="7" fillId="5" borderId="8" xfId="0" applyFont="1" applyFill="1" applyBorder="1" applyAlignment="1">
      <alignment horizontal="center"/>
    </xf>
    <xf numFmtId="4" fontId="7" fillId="5" borderId="8" xfId="0" applyNumberFormat="1" applyFont="1" applyFill="1" applyBorder="1"/>
    <xf numFmtId="164" fontId="7" fillId="5" borderId="8" xfId="0" applyNumberFormat="1" applyFont="1" applyFill="1" applyBorder="1"/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0" fontId="0" fillId="0" borderId="0" xfId="5" applyNumberFormat="1" applyFont="1"/>
    <xf numFmtId="167" fontId="8" fillId="0" borderId="0" xfId="2" applyNumberFormat="1" applyFont="1" applyAlignment="1">
      <alignment horizontal="center"/>
    </xf>
    <xf numFmtId="0" fontId="28" fillId="5" borderId="0" xfId="0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vertical="center"/>
    </xf>
    <xf numFmtId="164" fontId="22" fillId="7" borderId="20" xfId="2" applyNumberFormat="1" applyFont="1" applyFill="1" applyBorder="1" applyAlignment="1">
      <alignment vertical="center"/>
    </xf>
    <xf numFmtId="164" fontId="22" fillId="0" borderId="21" xfId="2" applyFont="1" applyBorder="1" applyAlignment="1">
      <alignment horizontal="center" vertical="center"/>
    </xf>
    <xf numFmtId="0" fontId="21" fillId="0" borderId="20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31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0" xfId="0" applyFont="1" applyBorder="1"/>
    <xf numFmtId="164" fontId="21" fillId="7" borderId="21" xfId="2" applyNumberFormat="1" applyFont="1" applyFill="1" applyBorder="1" applyAlignment="1">
      <alignment vertical="center"/>
    </xf>
    <xf numFmtId="164" fontId="21" fillId="0" borderId="21" xfId="0" applyNumberFormat="1" applyFont="1" applyBorder="1" applyAlignment="1">
      <alignment vertical="center"/>
    </xf>
    <xf numFmtId="167" fontId="8" fillId="0" borderId="0" xfId="2" applyNumberFormat="1" applyFont="1"/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43" fontId="2" fillId="0" borderId="0" xfId="4" applyFont="1" applyProtection="1">
      <protection locked="0"/>
    </xf>
    <xf numFmtId="43" fontId="7" fillId="0" borderId="0" xfId="4" applyFont="1" applyProtection="1">
      <protection locked="0"/>
    </xf>
    <xf numFmtId="43" fontId="3" fillId="6" borderId="21" xfId="4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168" fontId="8" fillId="0" borderId="0" xfId="0" applyNumberFormat="1" applyFont="1" applyProtection="1">
      <protection locked="0"/>
    </xf>
    <xf numFmtId="0" fontId="7" fillId="6" borderId="21" xfId="0" applyFont="1" applyFill="1" applyBorder="1" applyProtection="1">
      <protection locked="0"/>
    </xf>
    <xf numFmtId="168" fontId="7" fillId="6" borderId="21" xfId="4" applyNumberFormat="1" applyFont="1" applyFill="1" applyBorder="1" applyProtection="1">
      <protection locked="0"/>
    </xf>
    <xf numFmtId="168" fontId="2" fillId="6" borderId="21" xfId="4" applyNumberFormat="1" applyFont="1" applyFill="1" applyBorder="1" applyProtection="1">
      <protection locked="0"/>
    </xf>
    <xf numFmtId="168" fontId="8" fillId="6" borderId="21" xfId="4" applyNumberFormat="1" applyFont="1" applyFill="1" applyBorder="1" applyProtection="1"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168" fontId="7" fillId="8" borderId="21" xfId="4" applyNumberFormat="1" applyFont="1" applyFill="1" applyBorder="1" applyProtection="1">
      <protection locked="0"/>
    </xf>
    <xf numFmtId="168" fontId="2" fillId="7" borderId="21" xfId="4" applyNumberFormat="1" applyFont="1" applyFill="1" applyBorder="1" applyProtection="1">
      <protection locked="0"/>
    </xf>
    <xf numFmtId="168" fontId="2" fillId="5" borderId="21" xfId="4" applyNumberFormat="1" applyFont="1" applyFill="1" applyBorder="1" applyProtection="1">
      <protection locked="0"/>
    </xf>
    <xf numFmtId="168" fontId="2" fillId="0" borderId="0" xfId="0" applyNumberFormat="1" applyFont="1" applyProtection="1">
      <protection locked="0"/>
    </xf>
    <xf numFmtId="168" fontId="2" fillId="0" borderId="21" xfId="4" applyNumberFormat="1" applyFont="1" applyBorder="1" applyProtection="1">
      <protection locked="0"/>
    </xf>
    <xf numFmtId="164" fontId="5" fillId="5" borderId="21" xfId="11" applyNumberFormat="1" applyFont="1" applyFill="1" applyBorder="1" applyAlignment="1">
      <alignment vertical="center"/>
    </xf>
    <xf numFmtId="164" fontId="5" fillId="7" borderId="21" xfId="0" applyNumberFormat="1" applyFont="1" applyFill="1" applyBorder="1" applyAlignment="1">
      <alignment vertical="center"/>
    </xf>
    <xf numFmtId="168" fontId="7" fillId="5" borderId="21" xfId="4" applyNumberFormat="1" applyFont="1" applyFill="1" applyBorder="1" applyProtection="1"/>
    <xf numFmtId="0" fontId="2" fillId="2" borderId="4" xfId="0" applyFont="1" applyFill="1" applyBorder="1" applyProtection="1"/>
    <xf numFmtId="0" fontId="2" fillId="0" borderId="0" xfId="0" applyFont="1" applyProtection="1"/>
    <xf numFmtId="0" fontId="2" fillId="2" borderId="5" xfId="0" applyFont="1" applyFill="1" applyBorder="1" applyProtection="1"/>
    <xf numFmtId="43" fontId="2" fillId="0" borderId="0" xfId="4" applyFont="1" applyProtection="1"/>
    <xf numFmtId="164" fontId="2" fillId="5" borderId="21" xfId="0" applyNumberFormat="1" applyFont="1" applyFill="1" applyBorder="1"/>
    <xf numFmtId="168" fontId="7" fillId="5" borderId="21" xfId="4" applyNumberFormat="1" applyFont="1" applyFill="1" applyBorder="1" applyProtection="1">
      <protection locked="0"/>
    </xf>
    <xf numFmtId="0" fontId="7" fillId="5" borderId="21" xfId="0" applyFont="1" applyFill="1" applyBorder="1" applyAlignment="1" applyProtection="1">
      <alignment horizontal="right"/>
      <protection locked="0"/>
    </xf>
    <xf numFmtId="168" fontId="7" fillId="0" borderId="21" xfId="4" applyNumberFormat="1" applyFont="1" applyBorder="1" applyProtection="1">
      <protection locked="0"/>
    </xf>
    <xf numFmtId="168" fontId="7" fillId="9" borderId="21" xfId="4" applyNumberFormat="1" applyFont="1" applyFill="1" applyBorder="1" applyProtection="1">
      <protection locked="0"/>
    </xf>
    <xf numFmtId="168" fontId="7" fillId="8" borderId="21" xfId="4" applyNumberFormat="1" applyFont="1" applyFill="1" applyBorder="1" applyProtection="1"/>
    <xf numFmtId="0" fontId="2" fillId="5" borderId="21" xfId="0" applyFont="1" applyFill="1" applyBorder="1" applyAlignment="1" applyProtection="1">
      <alignment horizontal="right"/>
    </xf>
    <xf numFmtId="43" fontId="2" fillId="0" borderId="0" xfId="0" applyNumberFormat="1" applyFont="1" applyProtection="1"/>
    <xf numFmtId="43" fontId="2" fillId="10" borderId="0" xfId="4" applyFont="1" applyFill="1" applyProtection="1"/>
    <xf numFmtId="0" fontId="2" fillId="10" borderId="0" xfId="0" applyFont="1" applyFill="1" applyProtection="1"/>
    <xf numFmtId="0" fontId="7" fillId="2" borderId="4" xfId="0" applyFont="1" applyFill="1" applyBorder="1" applyProtection="1"/>
    <xf numFmtId="0" fontId="7" fillId="0" borderId="0" xfId="0" applyFont="1" applyProtection="1"/>
    <xf numFmtId="168" fontId="7" fillId="0" borderId="21" xfId="4" applyNumberFormat="1" applyFont="1" applyBorder="1" applyProtection="1"/>
    <xf numFmtId="164" fontId="5" fillId="5" borderId="21" xfId="0" applyNumberFormat="1" applyFont="1" applyFill="1" applyBorder="1" applyAlignment="1">
      <alignment vertical="center"/>
    </xf>
    <xf numFmtId="168" fontId="2" fillId="9" borderId="0" xfId="0" applyNumberFormat="1" applyFont="1" applyFill="1" applyProtection="1">
      <protection locked="0"/>
    </xf>
    <xf numFmtId="0" fontId="7" fillId="2" borderId="4" xfId="0" applyFont="1" applyFill="1" applyBorder="1" applyProtection="1">
      <protection locked="0"/>
    </xf>
    <xf numFmtId="0" fontId="7" fillId="0" borderId="0" xfId="0" applyFont="1" applyProtection="1">
      <protection locked="0"/>
    </xf>
    <xf numFmtId="168" fontId="7" fillId="7" borderId="21" xfId="4" applyNumberFormat="1" applyFont="1" applyFill="1" applyBorder="1" applyProtection="1"/>
    <xf numFmtId="168" fontId="7" fillId="6" borderId="21" xfId="4" applyNumberFormat="1" applyFont="1" applyFill="1" applyBorder="1" applyProtection="1"/>
    <xf numFmtId="168" fontId="2" fillId="6" borderId="21" xfId="4" applyNumberFormat="1" applyFont="1" applyFill="1" applyBorder="1" applyProtection="1"/>
    <xf numFmtId="168" fontId="2" fillId="5" borderId="21" xfId="4" applyNumberFormat="1" applyFont="1" applyFill="1" applyBorder="1" applyProtection="1"/>
    <xf numFmtId="168" fontId="2" fillId="0" borderId="21" xfId="4" applyNumberFormat="1" applyFont="1" applyBorder="1" applyProtection="1"/>
    <xf numFmtId="168" fontId="2" fillId="11" borderId="21" xfId="4" applyNumberFormat="1" applyFont="1" applyFill="1" applyBorder="1" applyProtection="1">
      <protection locked="0"/>
    </xf>
    <xf numFmtId="168" fontId="2" fillId="0" borderId="0" xfId="0" applyNumberFormat="1" applyFont="1" applyProtection="1"/>
    <xf numFmtId="0" fontId="7" fillId="5" borderId="0" xfId="0" applyFont="1" applyFill="1" applyBorder="1" applyAlignment="1" applyProtection="1">
      <alignment horizontal="right"/>
      <protection locked="0"/>
    </xf>
    <xf numFmtId="168" fontId="7" fillId="5" borderId="0" xfId="4" applyNumberFormat="1" applyFont="1" applyFill="1" applyBorder="1" applyProtection="1">
      <protection locked="0"/>
    </xf>
    <xf numFmtId="168" fontId="7" fillId="5" borderId="0" xfId="4" applyNumberFormat="1" applyFont="1" applyFill="1" applyBorder="1" applyProtection="1"/>
    <xf numFmtId="168" fontId="7" fillId="0" borderId="0" xfId="4" applyNumberFormat="1" applyFont="1" applyBorder="1" applyProtection="1"/>
    <xf numFmtId="0" fontId="7" fillId="0" borderId="21" xfId="0" applyFont="1" applyBorder="1" applyProtection="1">
      <protection locked="0"/>
    </xf>
    <xf numFmtId="0" fontId="2" fillId="0" borderId="0" xfId="0" applyFont="1" applyBorder="1" applyProtection="1">
      <protection locked="0"/>
    </xf>
    <xf numFmtId="168" fontId="7" fillId="0" borderId="0" xfId="4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10" fontId="7" fillId="0" borderId="0" xfId="5" applyNumberFormat="1" applyFont="1" applyAlignment="1" applyProtection="1">
      <alignment horizontal="center"/>
      <protection locked="0"/>
    </xf>
    <xf numFmtId="43" fontId="7" fillId="0" borderId="0" xfId="4" applyFont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7" fillId="2" borderId="18" xfId="0" applyFont="1" applyFill="1" applyBorder="1" applyProtection="1">
      <protection locked="0"/>
    </xf>
    <xf numFmtId="0" fontId="31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32" fillId="0" borderId="0" xfId="0" applyFont="1" applyProtection="1">
      <protection locked="0"/>
    </xf>
    <xf numFmtId="43" fontId="2" fillId="11" borderId="0" xfId="4" applyFont="1" applyFill="1" applyProtection="1">
      <protection locked="0"/>
    </xf>
    <xf numFmtId="4" fontId="4" fillId="3" borderId="0" xfId="0" applyNumberFormat="1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4" borderId="9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6" fillId="4" borderId="29" xfId="0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8" applyFont="1" applyAlignment="1">
      <alignment horizontal="center"/>
    </xf>
    <xf numFmtId="0" fontId="8" fillId="0" borderId="0" xfId="8" applyFont="1" applyAlignment="1">
      <alignment horizontal="center"/>
    </xf>
    <xf numFmtId="0" fontId="2" fillId="0" borderId="0" xfId="8" applyFont="1" applyAlignment="1">
      <alignment horizontal="center"/>
    </xf>
    <xf numFmtId="0" fontId="4" fillId="3" borderId="0" xfId="8" applyFont="1" applyFill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3" fillId="3" borderId="0" xfId="6" applyFont="1" applyFill="1" applyAlignment="1">
      <alignment horizontal="center" vertical="center"/>
    </xf>
    <xf numFmtId="167" fontId="20" fillId="3" borderId="0" xfId="4" applyNumberFormat="1" applyFont="1" applyFill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67" fontId="4" fillId="3" borderId="0" xfId="4" applyNumberFormat="1" applyFont="1" applyFill="1" applyAlignment="1">
      <alignment horizontal="center" vertic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167" fontId="25" fillId="0" borderId="0" xfId="2" applyNumberFormat="1" applyFont="1" applyAlignment="1">
      <alignment horizontal="center"/>
    </xf>
    <xf numFmtId="167" fontId="24" fillId="0" borderId="0" xfId="2" applyNumberFormat="1" applyFont="1" applyAlignment="1">
      <alignment horizontal="center"/>
    </xf>
    <xf numFmtId="167" fontId="26" fillId="0" borderId="0" xfId="2" applyNumberFormat="1" applyFont="1" applyAlignment="1">
      <alignment horizontal="center"/>
    </xf>
    <xf numFmtId="167" fontId="8" fillId="0" borderId="0" xfId="2" applyNumberFormat="1" applyFont="1" applyAlignment="1">
      <alignment horizontal="center"/>
    </xf>
    <xf numFmtId="167" fontId="4" fillId="3" borderId="0" xfId="2" applyNumberFormat="1" applyFont="1" applyFill="1" applyAlignment="1">
      <alignment horizontal="center" vertical="center"/>
    </xf>
    <xf numFmtId="43" fontId="30" fillId="0" borderId="0" xfId="4" applyFont="1" applyAlignment="1" applyProtection="1">
      <alignment horizontal="center"/>
      <protection locked="0"/>
    </xf>
    <xf numFmtId="43" fontId="24" fillId="0" borderId="0" xfId="4" applyFont="1" applyAlignment="1" applyProtection="1">
      <alignment horizontal="center"/>
      <protection locked="0"/>
    </xf>
    <xf numFmtId="43" fontId="27" fillId="0" borderId="0" xfId="4" applyFont="1" applyAlignment="1" applyProtection="1">
      <alignment horizontal="center"/>
      <protection locked="0"/>
    </xf>
    <xf numFmtId="43" fontId="4" fillId="3" borderId="0" xfId="4" applyFont="1" applyFill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left"/>
      <protection locked="0"/>
    </xf>
    <xf numFmtId="0" fontId="7" fillId="6" borderId="20" xfId="0" applyFont="1" applyFill="1" applyBorder="1" applyAlignment="1" applyProtection="1">
      <alignment horizontal="left"/>
      <protection locked="0"/>
    </xf>
  </cellXfs>
  <cellStyles count="12">
    <cellStyle name="Euro" xfId="3"/>
    <cellStyle name="Millares" xfId="4" builtinId="3"/>
    <cellStyle name="Millares 2" xfId="2"/>
    <cellStyle name="Millares 3" xfId="9"/>
    <cellStyle name="Millares 4" xfId="10"/>
    <cellStyle name="Millares_CALENDARIO 2004" xfId="7"/>
    <cellStyle name="Normal" xfId="0" builtinId="0"/>
    <cellStyle name="Normal 2" xfId="1"/>
    <cellStyle name="Normal 3" xfId="8"/>
    <cellStyle name="Normal_CALENDARIO 2004" xfId="6"/>
    <cellStyle name="Normal_PARTIMES" xfId="11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PARTICIPACIONES A MUNICIPIOS EN 1999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NOVIEMBRE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2003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2003</c:v>
              </c:pt>
            </c:numLit>
          </c:val>
        </c:ser>
        <c:ser>
          <c:idx val="2"/>
          <c:order val="2"/>
          <c:tx>
            <c:v>0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0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0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tx>
            <c:v>0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6"/>
          <c:order val="6"/>
          <c:tx>
            <c:v>0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7"/>
          <c:order val="7"/>
          <c:tx>
            <c:v>0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8"/>
          <c:tx>
            <c:v>0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9"/>
          <c:order val="9"/>
          <c:tx>
            <c:v>0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0"/>
          <c:order val="10"/>
          <c:tx>
            <c:v>0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800960"/>
        <c:axId val="79802752"/>
        <c:axId val="0"/>
      </c:bar3DChart>
      <c:catAx>
        <c:axId val="7980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0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0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80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85725</xdr:rowOff>
    </xdr:from>
    <xdr:to>
      <xdr:col>3</xdr:col>
      <xdr:colOff>0</xdr:colOff>
      <xdr:row>5</xdr:row>
      <xdr:rowOff>104775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71450"/>
          <a:ext cx="838200" cy="116205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19050</xdr:colOff>
      <xdr:row>31</xdr:row>
      <xdr:rowOff>0</xdr:rowOff>
    </xdr:from>
    <xdr:to>
      <xdr:col>11</xdr:col>
      <xdr:colOff>152400</xdr:colOff>
      <xdr:row>31</xdr:row>
      <xdr:rowOff>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COMOPARTI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L10">
            <v>0</v>
          </cell>
        </row>
      </sheetData>
      <sheetData sheetId="1"/>
      <sheetData sheetId="2"/>
      <sheetData sheetId="3"/>
      <sheetData sheetId="4"/>
      <sheetData sheetId="5"/>
      <sheetData sheetId="6">
        <row r="14">
          <cell r="E14">
            <v>120232999</v>
          </cell>
          <cell r="F14">
            <v>0</v>
          </cell>
          <cell r="G14">
            <v>0</v>
          </cell>
          <cell r="H14">
            <v>961782</v>
          </cell>
          <cell r="I14">
            <v>6646008</v>
          </cell>
          <cell r="J14">
            <v>7192682</v>
          </cell>
          <cell r="K14">
            <v>5711565</v>
          </cell>
          <cell r="L14">
            <v>200568</v>
          </cell>
          <cell r="M14">
            <v>0</v>
          </cell>
        </row>
        <row r="15">
          <cell r="E15">
            <v>154544148</v>
          </cell>
          <cell r="F15">
            <v>70377026</v>
          </cell>
          <cell r="G15">
            <v>1389300</v>
          </cell>
          <cell r="H15">
            <v>1068313</v>
          </cell>
          <cell r="I15">
            <v>4270706</v>
          </cell>
          <cell r="J15">
            <v>7453548</v>
          </cell>
          <cell r="K15">
            <v>6223983</v>
          </cell>
          <cell r="L15">
            <v>200568</v>
          </cell>
          <cell r="M15">
            <v>11903332</v>
          </cell>
        </row>
        <row r="16">
          <cell r="E16">
            <v>126342101</v>
          </cell>
          <cell r="F16">
            <v>76404340</v>
          </cell>
          <cell r="G16">
            <v>1347054</v>
          </cell>
          <cell r="H16">
            <v>1484963</v>
          </cell>
          <cell r="I16">
            <v>4270706</v>
          </cell>
          <cell r="J16">
            <v>7431320</v>
          </cell>
          <cell r="K16">
            <v>6170968</v>
          </cell>
          <cell r="L16">
            <v>200568</v>
          </cell>
          <cell r="M16">
            <v>4153783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D10">
            <v>644812</v>
          </cell>
          <cell r="E10">
            <v>828824</v>
          </cell>
          <cell r="F10">
            <v>671256</v>
          </cell>
        </row>
        <row r="11">
          <cell r="D11">
            <v>549726</v>
          </cell>
          <cell r="E11">
            <v>706603</v>
          </cell>
          <cell r="F11">
            <v>572271</v>
          </cell>
        </row>
        <row r="12">
          <cell r="D12">
            <v>423233</v>
          </cell>
          <cell r="E12">
            <v>544012</v>
          </cell>
          <cell r="F12">
            <v>440590</v>
          </cell>
        </row>
        <row r="13">
          <cell r="D13">
            <v>499084</v>
          </cell>
          <cell r="E13">
            <v>641509</v>
          </cell>
          <cell r="F13">
            <v>519552</v>
          </cell>
        </row>
        <row r="14">
          <cell r="D14">
            <v>2900039</v>
          </cell>
          <cell r="E14">
            <v>3727630</v>
          </cell>
          <cell r="F14">
            <v>3018972</v>
          </cell>
        </row>
        <row r="15">
          <cell r="D15">
            <v>710907</v>
          </cell>
          <cell r="E15">
            <v>913780</v>
          </cell>
          <cell r="F15">
            <v>740062</v>
          </cell>
        </row>
        <row r="16">
          <cell r="D16">
            <v>1392476</v>
          </cell>
          <cell r="E16">
            <v>1789850</v>
          </cell>
          <cell r="F16">
            <v>1449583</v>
          </cell>
        </row>
        <row r="17">
          <cell r="D17">
            <v>905750</v>
          </cell>
          <cell r="E17">
            <v>1164226</v>
          </cell>
          <cell r="F17">
            <v>942895</v>
          </cell>
        </row>
        <row r="18">
          <cell r="D18">
            <v>1290661</v>
          </cell>
          <cell r="E18">
            <v>1658980</v>
          </cell>
          <cell r="F18">
            <v>1343592</v>
          </cell>
        </row>
        <row r="19">
          <cell r="D19">
            <v>335752</v>
          </cell>
          <cell r="E19">
            <v>431566</v>
          </cell>
          <cell r="F19">
            <v>349521</v>
          </cell>
        </row>
        <row r="20">
          <cell r="D20">
            <v>407586</v>
          </cell>
          <cell r="E20">
            <v>523900</v>
          </cell>
          <cell r="F20">
            <v>424301</v>
          </cell>
        </row>
        <row r="21">
          <cell r="D21">
            <v>13902378</v>
          </cell>
          <cell r="E21">
            <v>17869730</v>
          </cell>
          <cell r="F21">
            <v>14472525</v>
          </cell>
        </row>
        <row r="22">
          <cell r="D22">
            <v>861839</v>
          </cell>
          <cell r="E22">
            <v>1107784</v>
          </cell>
          <cell r="F22">
            <v>897183</v>
          </cell>
        </row>
        <row r="23">
          <cell r="D23">
            <v>558140</v>
          </cell>
          <cell r="E23">
            <v>717418</v>
          </cell>
          <cell r="F23">
            <v>581030</v>
          </cell>
        </row>
        <row r="24">
          <cell r="D24">
            <v>2368438</v>
          </cell>
          <cell r="E24">
            <v>3044325</v>
          </cell>
          <cell r="F24">
            <v>2465570</v>
          </cell>
        </row>
        <row r="25">
          <cell r="D25">
            <v>1527324</v>
          </cell>
          <cell r="E25">
            <v>1963180</v>
          </cell>
          <cell r="F25">
            <v>1589960</v>
          </cell>
        </row>
        <row r="26">
          <cell r="D26">
            <v>11448588</v>
          </cell>
          <cell r="E26">
            <v>14715696</v>
          </cell>
          <cell r="F26">
            <v>11918103</v>
          </cell>
        </row>
        <row r="27">
          <cell r="D27">
            <v>581022</v>
          </cell>
          <cell r="E27">
            <v>746829</v>
          </cell>
          <cell r="F27">
            <v>604850</v>
          </cell>
        </row>
        <row r="28">
          <cell r="D28">
            <v>2169555</v>
          </cell>
          <cell r="E28">
            <v>2788685</v>
          </cell>
          <cell r="F28">
            <v>2258530</v>
          </cell>
        </row>
        <row r="29">
          <cell r="D29">
            <v>4738063</v>
          </cell>
          <cell r="E29">
            <v>6090174</v>
          </cell>
          <cell r="F29">
            <v>4932374</v>
          </cell>
        </row>
        <row r="30">
          <cell r="D30">
            <v>677403</v>
          </cell>
          <cell r="E30">
            <v>870716</v>
          </cell>
          <cell r="F30">
            <v>705184</v>
          </cell>
        </row>
        <row r="31">
          <cell r="D31">
            <v>1506467</v>
          </cell>
          <cell r="E31">
            <v>1936371</v>
          </cell>
          <cell r="F31">
            <v>1568249</v>
          </cell>
        </row>
        <row r="32">
          <cell r="D32">
            <v>1291242</v>
          </cell>
          <cell r="E32">
            <v>1659727</v>
          </cell>
          <cell r="F32">
            <v>1344197</v>
          </cell>
        </row>
        <row r="33">
          <cell r="D33">
            <v>2878718</v>
          </cell>
          <cell r="E33">
            <v>3700224</v>
          </cell>
          <cell r="F33">
            <v>2996776</v>
          </cell>
        </row>
        <row r="34">
          <cell r="D34">
            <v>931175</v>
          </cell>
          <cell r="E34">
            <v>1196906</v>
          </cell>
          <cell r="F34">
            <v>969363</v>
          </cell>
        </row>
        <row r="35">
          <cell r="D35">
            <v>3990155</v>
          </cell>
          <cell r="E35">
            <v>5128834</v>
          </cell>
          <cell r="F35">
            <v>4153794</v>
          </cell>
        </row>
        <row r="36">
          <cell r="D36">
            <v>647122</v>
          </cell>
          <cell r="E36">
            <v>831793</v>
          </cell>
          <cell r="F36">
            <v>673661</v>
          </cell>
        </row>
        <row r="37">
          <cell r="D37">
            <v>447530</v>
          </cell>
          <cell r="E37">
            <v>575243</v>
          </cell>
          <cell r="F37">
            <v>465884</v>
          </cell>
        </row>
        <row r="38">
          <cell r="D38">
            <v>1676315</v>
          </cell>
          <cell r="E38">
            <v>2154688</v>
          </cell>
          <cell r="F38">
            <v>1745062</v>
          </cell>
        </row>
        <row r="39">
          <cell r="D39">
            <v>389515</v>
          </cell>
          <cell r="E39">
            <v>500672</v>
          </cell>
          <cell r="F39">
            <v>405489</v>
          </cell>
        </row>
        <row r="40">
          <cell r="D40">
            <v>1160479</v>
          </cell>
          <cell r="E40">
            <v>1491647</v>
          </cell>
          <cell r="F40">
            <v>1208071</v>
          </cell>
        </row>
        <row r="41">
          <cell r="D41">
            <v>1035149</v>
          </cell>
          <cell r="E41">
            <v>1330551</v>
          </cell>
          <cell r="F41">
            <v>1077601</v>
          </cell>
        </row>
        <row r="42">
          <cell r="D42">
            <v>638038</v>
          </cell>
          <cell r="E42">
            <v>820117</v>
          </cell>
          <cell r="F42">
            <v>664205</v>
          </cell>
        </row>
        <row r="43">
          <cell r="D43">
            <v>2550099</v>
          </cell>
          <cell r="E43">
            <v>3277827</v>
          </cell>
          <cell r="F43">
            <v>2654681</v>
          </cell>
        </row>
        <row r="44">
          <cell r="D44">
            <v>1154714</v>
          </cell>
          <cell r="E44">
            <v>1484237</v>
          </cell>
          <cell r="F44">
            <v>1202069</v>
          </cell>
        </row>
        <row r="45">
          <cell r="D45">
            <v>2670970</v>
          </cell>
          <cell r="E45">
            <v>3433191</v>
          </cell>
          <cell r="F45">
            <v>2780509</v>
          </cell>
        </row>
        <row r="46">
          <cell r="D46">
            <v>1227535</v>
          </cell>
          <cell r="E46">
            <v>1577839</v>
          </cell>
          <cell r="F46">
            <v>1277877</v>
          </cell>
        </row>
        <row r="47">
          <cell r="D47">
            <v>4911167</v>
          </cell>
          <cell r="E47">
            <v>6312678</v>
          </cell>
          <cell r="F47">
            <v>5112578</v>
          </cell>
        </row>
        <row r="48">
          <cell r="D48">
            <v>4109547</v>
          </cell>
          <cell r="E48">
            <v>5282298</v>
          </cell>
          <cell r="F48">
            <v>4278083</v>
          </cell>
        </row>
        <row r="49">
          <cell r="D49">
            <v>1656260</v>
          </cell>
          <cell r="E49">
            <v>2128910</v>
          </cell>
          <cell r="F49">
            <v>1724184</v>
          </cell>
        </row>
        <row r="50">
          <cell r="D50">
            <v>407729</v>
          </cell>
          <cell r="E50">
            <v>524084</v>
          </cell>
          <cell r="F50">
            <v>424451</v>
          </cell>
        </row>
        <row r="51">
          <cell r="D51">
            <v>4521451</v>
          </cell>
          <cell r="E51">
            <v>5811747</v>
          </cell>
          <cell r="F51">
            <v>4706879</v>
          </cell>
        </row>
        <row r="52">
          <cell r="D52">
            <v>270081</v>
          </cell>
          <cell r="E52">
            <v>347154</v>
          </cell>
          <cell r="F52">
            <v>281157</v>
          </cell>
        </row>
        <row r="53">
          <cell r="D53">
            <v>1255204</v>
          </cell>
          <cell r="E53">
            <v>1613404</v>
          </cell>
          <cell r="F53">
            <v>1306681</v>
          </cell>
        </row>
        <row r="54">
          <cell r="D54">
            <v>869475</v>
          </cell>
          <cell r="E54">
            <v>1117599</v>
          </cell>
          <cell r="F54">
            <v>905133</v>
          </cell>
        </row>
        <row r="55">
          <cell r="D55">
            <v>859483</v>
          </cell>
          <cell r="E55">
            <v>1104755</v>
          </cell>
          <cell r="F55">
            <v>894731</v>
          </cell>
        </row>
        <row r="56">
          <cell r="D56">
            <v>664738</v>
          </cell>
          <cell r="E56">
            <v>854435</v>
          </cell>
          <cell r="F56">
            <v>691999</v>
          </cell>
        </row>
        <row r="57">
          <cell r="D57">
            <v>2134328</v>
          </cell>
          <cell r="E57">
            <v>2743406</v>
          </cell>
          <cell r="F57">
            <v>2221858</v>
          </cell>
        </row>
        <row r="58">
          <cell r="D58">
            <v>1166894</v>
          </cell>
          <cell r="E58">
            <v>1499893</v>
          </cell>
          <cell r="F58">
            <v>1214749</v>
          </cell>
        </row>
        <row r="59">
          <cell r="D59">
            <v>417534</v>
          </cell>
          <cell r="E59">
            <v>536686</v>
          </cell>
          <cell r="F59">
            <v>434657</v>
          </cell>
        </row>
        <row r="60">
          <cell r="D60">
            <v>3730842</v>
          </cell>
          <cell r="E60">
            <v>4795520</v>
          </cell>
          <cell r="F60">
            <v>3883846</v>
          </cell>
        </row>
        <row r="61">
          <cell r="D61">
            <v>757016</v>
          </cell>
          <cell r="E61">
            <v>973047</v>
          </cell>
          <cell r="F61">
            <v>788062</v>
          </cell>
        </row>
        <row r="62">
          <cell r="D62">
            <v>3281073</v>
          </cell>
          <cell r="E62">
            <v>4217400</v>
          </cell>
          <cell r="F62">
            <v>3415633</v>
          </cell>
        </row>
        <row r="63">
          <cell r="D63">
            <v>1341749</v>
          </cell>
          <cell r="E63">
            <v>1724647</v>
          </cell>
          <cell r="F63">
            <v>1396775</v>
          </cell>
        </row>
        <row r="64">
          <cell r="D64">
            <v>954039</v>
          </cell>
          <cell r="E64">
            <v>1226295</v>
          </cell>
          <cell r="F64">
            <v>993165</v>
          </cell>
        </row>
        <row r="65">
          <cell r="D65">
            <v>1332185</v>
          </cell>
          <cell r="E65">
            <v>1712353</v>
          </cell>
          <cell r="F65">
            <v>1386819</v>
          </cell>
        </row>
        <row r="66">
          <cell r="D66">
            <v>2453233</v>
          </cell>
          <cell r="E66">
            <v>3153317</v>
          </cell>
          <cell r="F66">
            <v>2553841</v>
          </cell>
        </row>
        <row r="67">
          <cell r="D67">
            <v>10050972</v>
          </cell>
          <cell r="E67">
            <v>12919236</v>
          </cell>
          <cell r="F67">
            <v>10463166</v>
          </cell>
        </row>
        <row r="74">
          <cell r="D74">
            <v>0</v>
          </cell>
          <cell r="E74">
            <v>377434</v>
          </cell>
          <cell r="F74">
            <v>408635</v>
          </cell>
        </row>
        <row r="75">
          <cell r="D75">
            <v>0</v>
          </cell>
          <cell r="E75">
            <v>321776</v>
          </cell>
          <cell r="F75">
            <v>348376</v>
          </cell>
        </row>
        <row r="76">
          <cell r="D76">
            <v>0</v>
          </cell>
          <cell r="E76">
            <v>247734</v>
          </cell>
          <cell r="F76">
            <v>268214</v>
          </cell>
        </row>
        <row r="77">
          <cell r="D77">
            <v>0</v>
          </cell>
          <cell r="E77">
            <v>292133</v>
          </cell>
          <cell r="F77">
            <v>316283</v>
          </cell>
        </row>
        <row r="78">
          <cell r="D78">
            <v>0</v>
          </cell>
          <cell r="E78">
            <v>1697505</v>
          </cell>
          <cell r="F78">
            <v>1837831</v>
          </cell>
        </row>
        <row r="79">
          <cell r="D79">
            <v>0</v>
          </cell>
          <cell r="E79">
            <v>416121</v>
          </cell>
          <cell r="F79">
            <v>450520</v>
          </cell>
        </row>
        <row r="80">
          <cell r="D80">
            <v>0</v>
          </cell>
          <cell r="E80">
            <v>815070</v>
          </cell>
          <cell r="F80">
            <v>882449</v>
          </cell>
        </row>
        <row r="81">
          <cell r="D81">
            <v>0</v>
          </cell>
          <cell r="E81">
            <v>530171</v>
          </cell>
          <cell r="F81">
            <v>573998</v>
          </cell>
        </row>
        <row r="82">
          <cell r="D82">
            <v>0</v>
          </cell>
          <cell r="E82">
            <v>755474</v>
          </cell>
          <cell r="F82">
            <v>817926</v>
          </cell>
        </row>
        <row r="83">
          <cell r="D83">
            <v>0</v>
          </cell>
          <cell r="E83">
            <v>196528</v>
          </cell>
          <cell r="F83">
            <v>212775</v>
          </cell>
        </row>
        <row r="84">
          <cell r="D84">
            <v>0</v>
          </cell>
          <cell r="E84">
            <v>238576</v>
          </cell>
          <cell r="F84">
            <v>258298</v>
          </cell>
        </row>
        <row r="85">
          <cell r="D85">
            <v>0</v>
          </cell>
          <cell r="E85">
            <v>8137600</v>
          </cell>
          <cell r="F85">
            <v>8810305</v>
          </cell>
        </row>
        <row r="86">
          <cell r="D86">
            <v>0</v>
          </cell>
          <cell r="E86">
            <v>504468</v>
          </cell>
          <cell r="F86">
            <v>546170</v>
          </cell>
        </row>
        <row r="87">
          <cell r="D87">
            <v>0</v>
          </cell>
          <cell r="E87">
            <v>326701</v>
          </cell>
          <cell r="F87">
            <v>353708</v>
          </cell>
        </row>
        <row r="88">
          <cell r="D88">
            <v>0</v>
          </cell>
          <cell r="E88">
            <v>1386339</v>
          </cell>
          <cell r="F88">
            <v>1500942</v>
          </cell>
        </row>
        <row r="89">
          <cell r="D89">
            <v>0</v>
          </cell>
          <cell r="E89">
            <v>894002</v>
          </cell>
          <cell r="F89">
            <v>967905</v>
          </cell>
        </row>
        <row r="90">
          <cell r="D90">
            <v>0</v>
          </cell>
          <cell r="E90">
            <v>6701301</v>
          </cell>
          <cell r="F90">
            <v>7255273</v>
          </cell>
        </row>
        <row r="91">
          <cell r="D91">
            <v>0</v>
          </cell>
          <cell r="E91">
            <v>340094</v>
          </cell>
          <cell r="F91">
            <v>368209</v>
          </cell>
        </row>
        <row r="92">
          <cell r="D92">
            <v>0</v>
          </cell>
          <cell r="E92">
            <v>1269924</v>
          </cell>
          <cell r="F92">
            <v>1374904</v>
          </cell>
        </row>
        <row r="93">
          <cell r="D93">
            <v>0</v>
          </cell>
          <cell r="E93">
            <v>2773371</v>
          </cell>
          <cell r="F93">
            <v>3002636</v>
          </cell>
        </row>
        <row r="94">
          <cell r="D94">
            <v>0</v>
          </cell>
          <cell r="E94">
            <v>396510</v>
          </cell>
          <cell r="F94">
            <v>429289</v>
          </cell>
        </row>
        <row r="95">
          <cell r="D95">
            <v>0</v>
          </cell>
          <cell r="E95">
            <v>881794</v>
          </cell>
          <cell r="F95">
            <v>954688</v>
          </cell>
        </row>
        <row r="96">
          <cell r="D96">
            <v>0</v>
          </cell>
          <cell r="E96">
            <v>755814</v>
          </cell>
          <cell r="F96">
            <v>818294</v>
          </cell>
        </row>
        <row r="97">
          <cell r="D97">
            <v>0</v>
          </cell>
          <cell r="E97">
            <v>1685025</v>
          </cell>
          <cell r="F97">
            <v>1824320</v>
          </cell>
        </row>
        <row r="98">
          <cell r="D98">
            <v>0</v>
          </cell>
          <cell r="E98">
            <v>545053</v>
          </cell>
          <cell r="F98">
            <v>590110</v>
          </cell>
        </row>
        <row r="99">
          <cell r="D99">
            <v>0</v>
          </cell>
          <cell r="E99">
            <v>2335592</v>
          </cell>
          <cell r="F99">
            <v>2528667</v>
          </cell>
        </row>
        <row r="100">
          <cell r="D100">
            <v>0</v>
          </cell>
          <cell r="E100">
            <v>378786</v>
          </cell>
          <cell r="F100">
            <v>410098</v>
          </cell>
        </row>
        <row r="101">
          <cell r="D101">
            <v>0</v>
          </cell>
          <cell r="E101">
            <v>261957</v>
          </cell>
          <cell r="F101">
            <v>283612</v>
          </cell>
        </row>
        <row r="102">
          <cell r="D102">
            <v>0</v>
          </cell>
          <cell r="E102">
            <v>981212</v>
          </cell>
          <cell r="F102">
            <v>1062325</v>
          </cell>
        </row>
        <row r="103">
          <cell r="D103">
            <v>0</v>
          </cell>
          <cell r="E103">
            <v>227998</v>
          </cell>
          <cell r="F103">
            <v>246846</v>
          </cell>
        </row>
        <row r="104">
          <cell r="D104">
            <v>0</v>
          </cell>
          <cell r="E104">
            <v>679273</v>
          </cell>
          <cell r="F104">
            <v>735426</v>
          </cell>
        </row>
        <row r="105">
          <cell r="D105">
            <v>0</v>
          </cell>
          <cell r="E105">
            <v>605913</v>
          </cell>
          <cell r="F105">
            <v>656001</v>
          </cell>
        </row>
        <row r="106">
          <cell r="D106">
            <v>0</v>
          </cell>
          <cell r="E106">
            <v>373468</v>
          </cell>
          <cell r="F106">
            <v>404342</v>
          </cell>
        </row>
        <row r="107">
          <cell r="D107">
            <v>0</v>
          </cell>
          <cell r="E107">
            <v>1492672</v>
          </cell>
          <cell r="F107">
            <v>1616065</v>
          </cell>
        </row>
        <row r="108">
          <cell r="D108">
            <v>0</v>
          </cell>
          <cell r="E108">
            <v>675899</v>
          </cell>
          <cell r="F108">
            <v>731772</v>
          </cell>
        </row>
        <row r="109">
          <cell r="D109">
            <v>0</v>
          </cell>
          <cell r="E109">
            <v>1563422</v>
          </cell>
          <cell r="F109">
            <v>1692665</v>
          </cell>
        </row>
        <row r="110">
          <cell r="D110">
            <v>0</v>
          </cell>
          <cell r="E110">
            <v>718523</v>
          </cell>
          <cell r="F110">
            <v>777921</v>
          </cell>
        </row>
        <row r="111">
          <cell r="D111">
            <v>0</v>
          </cell>
          <cell r="E111">
            <v>2874696</v>
          </cell>
          <cell r="F111">
            <v>3112337</v>
          </cell>
        </row>
        <row r="112">
          <cell r="D112">
            <v>0</v>
          </cell>
          <cell r="E112">
            <v>2405477</v>
          </cell>
          <cell r="F112">
            <v>2604329</v>
          </cell>
        </row>
        <row r="113">
          <cell r="D113">
            <v>0</v>
          </cell>
          <cell r="E113">
            <v>969473</v>
          </cell>
          <cell r="F113">
            <v>1049615</v>
          </cell>
        </row>
        <row r="114">
          <cell r="D114">
            <v>0</v>
          </cell>
          <cell r="E114">
            <v>238660</v>
          </cell>
          <cell r="F114">
            <v>258389</v>
          </cell>
        </row>
        <row r="115">
          <cell r="D115">
            <v>0</v>
          </cell>
          <cell r="E115">
            <v>2646580</v>
          </cell>
          <cell r="F115">
            <v>2865363</v>
          </cell>
        </row>
        <row r="116">
          <cell r="D116">
            <v>0</v>
          </cell>
          <cell r="E116">
            <v>158089</v>
          </cell>
          <cell r="F116">
            <v>171157</v>
          </cell>
        </row>
        <row r="117">
          <cell r="D117">
            <v>0</v>
          </cell>
          <cell r="E117">
            <v>734720</v>
          </cell>
          <cell r="F117">
            <v>795456</v>
          </cell>
        </row>
        <row r="118">
          <cell r="D118">
            <v>0</v>
          </cell>
          <cell r="E118">
            <v>508937</v>
          </cell>
          <cell r="F118">
            <v>551009</v>
          </cell>
        </row>
        <row r="119">
          <cell r="D119">
            <v>0</v>
          </cell>
          <cell r="E119">
            <v>503088</v>
          </cell>
          <cell r="F119">
            <v>544677</v>
          </cell>
        </row>
        <row r="120">
          <cell r="D120">
            <v>0</v>
          </cell>
          <cell r="E120">
            <v>389097</v>
          </cell>
          <cell r="F120">
            <v>421262</v>
          </cell>
        </row>
        <row r="121">
          <cell r="D121">
            <v>0</v>
          </cell>
          <cell r="E121">
            <v>1249305</v>
          </cell>
          <cell r="F121">
            <v>1352580</v>
          </cell>
        </row>
        <row r="122">
          <cell r="D122">
            <v>0</v>
          </cell>
          <cell r="E122">
            <v>683028</v>
          </cell>
          <cell r="F122">
            <v>739492</v>
          </cell>
        </row>
        <row r="123">
          <cell r="D123">
            <v>0</v>
          </cell>
          <cell r="E123">
            <v>244399</v>
          </cell>
          <cell r="F123">
            <v>264602</v>
          </cell>
        </row>
        <row r="124">
          <cell r="D124">
            <v>0</v>
          </cell>
          <cell r="E124">
            <v>2183806</v>
          </cell>
          <cell r="F124">
            <v>2364333</v>
          </cell>
        </row>
        <row r="125">
          <cell r="D125">
            <v>0</v>
          </cell>
          <cell r="E125">
            <v>443111</v>
          </cell>
          <cell r="F125">
            <v>479741</v>
          </cell>
        </row>
        <row r="126">
          <cell r="D126">
            <v>0</v>
          </cell>
          <cell r="E126">
            <v>1920539</v>
          </cell>
          <cell r="F126">
            <v>2079303</v>
          </cell>
        </row>
        <row r="127">
          <cell r="D127">
            <v>0</v>
          </cell>
          <cell r="E127">
            <v>785378</v>
          </cell>
          <cell r="F127">
            <v>850302</v>
          </cell>
        </row>
        <row r="128">
          <cell r="D128">
            <v>0</v>
          </cell>
          <cell r="E128">
            <v>558436</v>
          </cell>
          <cell r="F128">
            <v>604600</v>
          </cell>
        </row>
        <row r="129">
          <cell r="D129">
            <v>0</v>
          </cell>
          <cell r="E129">
            <v>779779</v>
          </cell>
          <cell r="F129">
            <v>844241</v>
          </cell>
        </row>
        <row r="130">
          <cell r="D130">
            <v>0</v>
          </cell>
          <cell r="E130">
            <v>1435972</v>
          </cell>
          <cell r="F130">
            <v>1554678</v>
          </cell>
        </row>
        <row r="131">
          <cell r="D131">
            <v>0</v>
          </cell>
          <cell r="E131">
            <v>5883223</v>
          </cell>
          <cell r="F131">
            <v>6369566</v>
          </cell>
        </row>
        <row r="138">
          <cell r="D138">
            <v>0</v>
          </cell>
          <cell r="E138">
            <v>7451</v>
          </cell>
          <cell r="F138">
            <v>11531</v>
          </cell>
        </row>
        <row r="139">
          <cell r="D139">
            <v>0</v>
          </cell>
          <cell r="E139">
            <v>6352</v>
          </cell>
          <cell r="F139">
            <v>9831</v>
          </cell>
        </row>
        <row r="140">
          <cell r="D140">
            <v>0</v>
          </cell>
          <cell r="E140">
            <v>4890</v>
          </cell>
          <cell r="F140">
            <v>7569</v>
          </cell>
        </row>
        <row r="141">
          <cell r="D141">
            <v>0</v>
          </cell>
          <cell r="E141">
            <v>5767</v>
          </cell>
          <cell r="F141">
            <v>8925</v>
          </cell>
        </row>
        <row r="142">
          <cell r="D142">
            <v>0</v>
          </cell>
          <cell r="E142">
            <v>33510</v>
          </cell>
          <cell r="F142">
            <v>51862</v>
          </cell>
        </row>
        <row r="143">
          <cell r="D143">
            <v>0</v>
          </cell>
          <cell r="E143">
            <v>8215</v>
          </cell>
          <cell r="F143">
            <v>12713</v>
          </cell>
        </row>
        <row r="144">
          <cell r="D144">
            <v>0</v>
          </cell>
          <cell r="E144">
            <v>16090</v>
          </cell>
          <cell r="F144">
            <v>24902</v>
          </cell>
        </row>
        <row r="145">
          <cell r="D145">
            <v>0</v>
          </cell>
          <cell r="E145">
            <v>10466</v>
          </cell>
          <cell r="F145">
            <v>16198</v>
          </cell>
        </row>
        <row r="146">
          <cell r="D146">
            <v>0</v>
          </cell>
          <cell r="E146">
            <v>14914</v>
          </cell>
          <cell r="F146">
            <v>23081</v>
          </cell>
        </row>
        <row r="147">
          <cell r="D147">
            <v>0</v>
          </cell>
          <cell r="E147">
            <v>3880</v>
          </cell>
          <cell r="F147">
            <v>6004</v>
          </cell>
        </row>
        <row r="148">
          <cell r="D148">
            <v>0</v>
          </cell>
          <cell r="E148">
            <v>4710</v>
          </cell>
          <cell r="F148">
            <v>7289</v>
          </cell>
        </row>
        <row r="149">
          <cell r="D149">
            <v>0</v>
          </cell>
          <cell r="E149">
            <v>160643</v>
          </cell>
          <cell r="F149">
            <v>248621</v>
          </cell>
        </row>
        <row r="150">
          <cell r="D150">
            <v>0</v>
          </cell>
          <cell r="E150">
            <v>9959</v>
          </cell>
          <cell r="F150">
            <v>15413</v>
          </cell>
        </row>
        <row r="151">
          <cell r="D151">
            <v>0</v>
          </cell>
          <cell r="E151">
            <v>6449</v>
          </cell>
          <cell r="F151">
            <v>9981</v>
          </cell>
        </row>
        <row r="152">
          <cell r="D152">
            <v>0</v>
          </cell>
          <cell r="E152">
            <v>27367</v>
          </cell>
          <cell r="F152">
            <v>42356</v>
          </cell>
        </row>
        <row r="153">
          <cell r="D153">
            <v>0</v>
          </cell>
          <cell r="E153">
            <v>17648</v>
          </cell>
          <cell r="F153">
            <v>27314</v>
          </cell>
        </row>
        <row r="154">
          <cell r="D154">
            <v>0</v>
          </cell>
          <cell r="E154">
            <v>132289</v>
          </cell>
          <cell r="F154">
            <v>204739</v>
          </cell>
        </row>
        <row r="155">
          <cell r="D155">
            <v>0</v>
          </cell>
          <cell r="E155">
            <v>6714</v>
          </cell>
          <cell r="F155">
            <v>10391</v>
          </cell>
        </row>
        <row r="156">
          <cell r="D156">
            <v>0</v>
          </cell>
          <cell r="E156">
            <v>25069</v>
          </cell>
          <cell r="F156">
            <v>38799</v>
          </cell>
        </row>
        <row r="157">
          <cell r="D157">
            <v>0</v>
          </cell>
          <cell r="E157">
            <v>54749</v>
          </cell>
          <cell r="F157">
            <v>84732</v>
          </cell>
        </row>
        <row r="158">
          <cell r="D158">
            <v>0</v>
          </cell>
          <cell r="E158">
            <v>7827</v>
          </cell>
          <cell r="F158">
            <v>12114</v>
          </cell>
        </row>
        <row r="159">
          <cell r="D159">
            <v>0</v>
          </cell>
          <cell r="E159">
            <v>17407</v>
          </cell>
          <cell r="F159">
            <v>26941</v>
          </cell>
        </row>
        <row r="160">
          <cell r="D160">
            <v>0</v>
          </cell>
          <cell r="E160">
            <v>14920</v>
          </cell>
          <cell r="F160">
            <v>23092</v>
          </cell>
        </row>
        <row r="161">
          <cell r="D161">
            <v>0</v>
          </cell>
          <cell r="E161">
            <v>33264</v>
          </cell>
          <cell r="F161">
            <v>51481</v>
          </cell>
        </row>
        <row r="162">
          <cell r="D162">
            <v>0</v>
          </cell>
          <cell r="E162">
            <v>10760</v>
          </cell>
          <cell r="F162">
            <v>16653</v>
          </cell>
        </row>
        <row r="163">
          <cell r="D163">
            <v>0</v>
          </cell>
          <cell r="E163">
            <v>46106</v>
          </cell>
          <cell r="F163">
            <v>71357</v>
          </cell>
        </row>
        <row r="164">
          <cell r="D164">
            <v>0</v>
          </cell>
          <cell r="E164">
            <v>7478</v>
          </cell>
          <cell r="F164">
            <v>11573</v>
          </cell>
        </row>
        <row r="165">
          <cell r="D165">
            <v>0</v>
          </cell>
          <cell r="E165">
            <v>5171</v>
          </cell>
          <cell r="F165">
            <v>8003</v>
          </cell>
        </row>
        <row r="166">
          <cell r="D166">
            <v>0</v>
          </cell>
          <cell r="E166">
            <v>19370</v>
          </cell>
          <cell r="F166">
            <v>29978</v>
          </cell>
        </row>
        <row r="167">
          <cell r="D167">
            <v>0</v>
          </cell>
          <cell r="E167">
            <v>4501</v>
          </cell>
          <cell r="F167">
            <v>6966</v>
          </cell>
        </row>
        <row r="168">
          <cell r="D168">
            <v>0</v>
          </cell>
          <cell r="E168">
            <v>13409</v>
          </cell>
          <cell r="F168">
            <v>20753</v>
          </cell>
        </row>
        <row r="169">
          <cell r="D169">
            <v>0</v>
          </cell>
          <cell r="E169">
            <v>11961</v>
          </cell>
          <cell r="F169">
            <v>18512</v>
          </cell>
        </row>
        <row r="170">
          <cell r="D170">
            <v>0</v>
          </cell>
          <cell r="E170">
            <v>7373</v>
          </cell>
          <cell r="F170">
            <v>11410</v>
          </cell>
        </row>
        <row r="171">
          <cell r="D171">
            <v>0</v>
          </cell>
          <cell r="E171">
            <v>29467</v>
          </cell>
          <cell r="F171">
            <v>45604</v>
          </cell>
        </row>
        <row r="172">
          <cell r="D172">
            <v>0</v>
          </cell>
          <cell r="E172">
            <v>13343</v>
          </cell>
          <cell r="F172">
            <v>20650</v>
          </cell>
        </row>
        <row r="173">
          <cell r="D173">
            <v>0</v>
          </cell>
          <cell r="E173">
            <v>30863</v>
          </cell>
          <cell r="F173">
            <v>47766</v>
          </cell>
        </row>
        <row r="174">
          <cell r="D174">
            <v>0</v>
          </cell>
          <cell r="E174">
            <v>14184</v>
          </cell>
          <cell r="F174">
            <v>21952</v>
          </cell>
        </row>
        <row r="175">
          <cell r="D175">
            <v>0</v>
          </cell>
          <cell r="E175">
            <v>56749</v>
          </cell>
          <cell r="F175">
            <v>87828</v>
          </cell>
        </row>
        <row r="176">
          <cell r="D176">
            <v>0</v>
          </cell>
          <cell r="E176">
            <v>47486</v>
          </cell>
          <cell r="F176">
            <v>73492</v>
          </cell>
        </row>
        <row r="177">
          <cell r="D177">
            <v>0</v>
          </cell>
          <cell r="E177">
            <v>19138</v>
          </cell>
          <cell r="F177">
            <v>29619</v>
          </cell>
        </row>
        <row r="178">
          <cell r="D178">
            <v>0</v>
          </cell>
          <cell r="E178">
            <v>4711</v>
          </cell>
          <cell r="F178">
            <v>7292</v>
          </cell>
        </row>
        <row r="179">
          <cell r="D179">
            <v>0</v>
          </cell>
          <cell r="E179">
            <v>52246</v>
          </cell>
          <cell r="F179">
            <v>80859</v>
          </cell>
        </row>
        <row r="180">
          <cell r="D180">
            <v>0</v>
          </cell>
          <cell r="E180">
            <v>3121</v>
          </cell>
          <cell r="F180">
            <v>4830</v>
          </cell>
        </row>
        <row r="181">
          <cell r="D181">
            <v>0</v>
          </cell>
          <cell r="E181">
            <v>14504</v>
          </cell>
          <cell r="F181">
            <v>22447</v>
          </cell>
        </row>
        <row r="182">
          <cell r="D182">
            <v>0</v>
          </cell>
          <cell r="E182">
            <v>10047</v>
          </cell>
          <cell r="F182">
            <v>15549</v>
          </cell>
        </row>
        <row r="183">
          <cell r="D183">
            <v>0</v>
          </cell>
          <cell r="E183">
            <v>9931</v>
          </cell>
          <cell r="F183">
            <v>15370</v>
          </cell>
        </row>
        <row r="184">
          <cell r="D184">
            <v>0</v>
          </cell>
          <cell r="E184">
            <v>7681</v>
          </cell>
          <cell r="F184">
            <v>11888</v>
          </cell>
        </row>
        <row r="185">
          <cell r="D185">
            <v>0</v>
          </cell>
          <cell r="E185">
            <v>24662</v>
          </cell>
          <cell r="F185">
            <v>38169</v>
          </cell>
        </row>
        <row r="186">
          <cell r="D186">
            <v>0</v>
          </cell>
          <cell r="E186">
            <v>13484</v>
          </cell>
          <cell r="F186">
            <v>20868</v>
          </cell>
        </row>
        <row r="187">
          <cell r="D187">
            <v>0</v>
          </cell>
          <cell r="E187">
            <v>4825</v>
          </cell>
          <cell r="F187">
            <v>7467</v>
          </cell>
        </row>
        <row r="188">
          <cell r="D188">
            <v>0</v>
          </cell>
          <cell r="E188">
            <v>43110</v>
          </cell>
          <cell r="F188">
            <v>66720</v>
          </cell>
        </row>
        <row r="189">
          <cell r="D189">
            <v>0</v>
          </cell>
          <cell r="E189">
            <v>8747</v>
          </cell>
          <cell r="F189">
            <v>13538</v>
          </cell>
        </row>
        <row r="190">
          <cell r="D190">
            <v>0</v>
          </cell>
          <cell r="E190">
            <v>37913</v>
          </cell>
          <cell r="F190">
            <v>58677</v>
          </cell>
        </row>
        <row r="191">
          <cell r="D191">
            <v>0</v>
          </cell>
          <cell r="E191">
            <v>15504</v>
          </cell>
          <cell r="F191">
            <v>23995</v>
          </cell>
        </row>
        <row r="192">
          <cell r="D192">
            <v>0</v>
          </cell>
          <cell r="E192">
            <v>11024</v>
          </cell>
          <cell r="F192">
            <v>17061</v>
          </cell>
        </row>
        <row r="193">
          <cell r="D193">
            <v>0</v>
          </cell>
          <cell r="E193">
            <v>15393</v>
          </cell>
          <cell r="F193">
            <v>23824</v>
          </cell>
        </row>
        <row r="194">
          <cell r="D194">
            <v>0</v>
          </cell>
          <cell r="E194">
            <v>28347</v>
          </cell>
          <cell r="F194">
            <v>43872</v>
          </cell>
        </row>
        <row r="195">
          <cell r="D195">
            <v>0</v>
          </cell>
          <cell r="E195">
            <v>116141</v>
          </cell>
          <cell r="F195">
            <v>179747</v>
          </cell>
        </row>
        <row r="202">
          <cell r="D202">
            <v>5158</v>
          </cell>
          <cell r="E202">
            <v>5729</v>
          </cell>
          <cell r="F202">
            <v>7964</v>
          </cell>
        </row>
        <row r="203">
          <cell r="D203">
            <v>4397</v>
          </cell>
          <cell r="E203">
            <v>4885</v>
          </cell>
          <cell r="F203">
            <v>6790</v>
          </cell>
        </row>
        <row r="204">
          <cell r="D204">
            <v>3386</v>
          </cell>
          <cell r="E204">
            <v>3761</v>
          </cell>
          <cell r="F204">
            <v>5227</v>
          </cell>
        </row>
        <row r="205">
          <cell r="D205">
            <v>3992</v>
          </cell>
          <cell r="E205">
            <v>4435</v>
          </cell>
          <cell r="F205">
            <v>6164</v>
          </cell>
        </row>
        <row r="206">
          <cell r="D206">
            <v>23198</v>
          </cell>
          <cell r="E206">
            <v>25768</v>
          </cell>
          <cell r="F206">
            <v>35818</v>
          </cell>
        </row>
        <row r="207">
          <cell r="D207">
            <v>5687</v>
          </cell>
          <cell r="E207">
            <v>6317</v>
          </cell>
          <cell r="F207">
            <v>8780</v>
          </cell>
        </row>
        <row r="208">
          <cell r="D208">
            <v>11139</v>
          </cell>
          <cell r="E208">
            <v>12373</v>
          </cell>
          <cell r="F208">
            <v>17198</v>
          </cell>
        </row>
        <row r="209">
          <cell r="D209">
            <v>7245</v>
          </cell>
          <cell r="E209">
            <v>8048</v>
          </cell>
          <cell r="F209">
            <v>11187</v>
          </cell>
        </row>
        <row r="210">
          <cell r="D210">
            <v>10324</v>
          </cell>
          <cell r="E210">
            <v>11468</v>
          </cell>
          <cell r="F210">
            <v>15941</v>
          </cell>
        </row>
        <row r="211">
          <cell r="D211">
            <v>2686</v>
          </cell>
          <cell r="E211">
            <v>2983</v>
          </cell>
          <cell r="F211">
            <v>4147</v>
          </cell>
        </row>
        <row r="212">
          <cell r="D212">
            <v>3260</v>
          </cell>
          <cell r="E212">
            <v>3622</v>
          </cell>
          <cell r="F212">
            <v>5034</v>
          </cell>
        </row>
        <row r="213">
          <cell r="D213">
            <v>111210</v>
          </cell>
          <cell r="E213">
            <v>123528</v>
          </cell>
          <cell r="F213">
            <v>171704</v>
          </cell>
        </row>
        <row r="214">
          <cell r="D214">
            <v>6894</v>
          </cell>
          <cell r="E214">
            <v>7658</v>
          </cell>
          <cell r="F214">
            <v>10644</v>
          </cell>
        </row>
        <row r="215">
          <cell r="D215">
            <v>4465</v>
          </cell>
          <cell r="E215">
            <v>4959</v>
          </cell>
          <cell r="F215">
            <v>6893</v>
          </cell>
        </row>
        <row r="216">
          <cell r="D216">
            <v>18946</v>
          </cell>
          <cell r="E216">
            <v>21044</v>
          </cell>
          <cell r="F216">
            <v>29252</v>
          </cell>
        </row>
        <row r="217">
          <cell r="D217">
            <v>12218</v>
          </cell>
          <cell r="E217">
            <v>13571</v>
          </cell>
          <cell r="F217">
            <v>18864</v>
          </cell>
        </row>
        <row r="218">
          <cell r="D218">
            <v>91581</v>
          </cell>
          <cell r="E218">
            <v>101725</v>
          </cell>
          <cell r="F218">
            <v>141398</v>
          </cell>
        </row>
        <row r="219">
          <cell r="D219">
            <v>4648</v>
          </cell>
          <cell r="E219">
            <v>5163</v>
          </cell>
          <cell r="F219">
            <v>7176</v>
          </cell>
        </row>
        <row r="220">
          <cell r="D220">
            <v>17355</v>
          </cell>
          <cell r="E220">
            <v>19277</v>
          </cell>
          <cell r="F220">
            <v>26796</v>
          </cell>
        </row>
        <row r="221">
          <cell r="D221">
            <v>37901</v>
          </cell>
          <cell r="E221">
            <v>42099</v>
          </cell>
          <cell r="F221">
            <v>58518</v>
          </cell>
        </row>
        <row r="222">
          <cell r="D222">
            <v>5419</v>
          </cell>
          <cell r="E222">
            <v>6019</v>
          </cell>
          <cell r="F222">
            <v>8366</v>
          </cell>
        </row>
        <row r="223">
          <cell r="D223">
            <v>12051</v>
          </cell>
          <cell r="E223">
            <v>13385</v>
          </cell>
          <cell r="F223">
            <v>18606</v>
          </cell>
        </row>
        <row r="224">
          <cell r="D224">
            <v>10329</v>
          </cell>
          <cell r="E224">
            <v>11473</v>
          </cell>
          <cell r="F224">
            <v>15948</v>
          </cell>
        </row>
        <row r="225">
          <cell r="D225">
            <v>23028</v>
          </cell>
          <cell r="E225">
            <v>25578</v>
          </cell>
          <cell r="F225">
            <v>35554</v>
          </cell>
        </row>
        <row r="226">
          <cell r="D226">
            <v>7449</v>
          </cell>
          <cell r="E226">
            <v>8274</v>
          </cell>
          <cell r="F226">
            <v>11501</v>
          </cell>
        </row>
        <row r="227">
          <cell r="D227">
            <v>31919</v>
          </cell>
          <cell r="E227">
            <v>35454</v>
          </cell>
          <cell r="F227">
            <v>49281</v>
          </cell>
        </row>
        <row r="228">
          <cell r="D228">
            <v>5177</v>
          </cell>
          <cell r="E228">
            <v>5750</v>
          </cell>
          <cell r="F228">
            <v>7992</v>
          </cell>
        </row>
        <row r="229">
          <cell r="D229">
            <v>3580</v>
          </cell>
          <cell r="E229">
            <v>3976</v>
          </cell>
          <cell r="F229">
            <v>5527</v>
          </cell>
        </row>
        <row r="230">
          <cell r="D230">
            <v>13409</v>
          </cell>
          <cell r="E230">
            <v>14895</v>
          </cell>
          <cell r="F230">
            <v>20704</v>
          </cell>
        </row>
        <row r="231">
          <cell r="D231">
            <v>3116</v>
          </cell>
          <cell r="E231">
            <v>3461</v>
          </cell>
          <cell r="F231">
            <v>4811</v>
          </cell>
        </row>
        <row r="232">
          <cell r="D232">
            <v>9283</v>
          </cell>
          <cell r="E232">
            <v>10311</v>
          </cell>
          <cell r="F232">
            <v>14333</v>
          </cell>
        </row>
        <row r="233">
          <cell r="D233">
            <v>8280</v>
          </cell>
          <cell r="E233">
            <v>9198</v>
          </cell>
          <cell r="F233">
            <v>12785</v>
          </cell>
        </row>
        <row r="234">
          <cell r="D234">
            <v>5104</v>
          </cell>
          <cell r="E234">
            <v>5669</v>
          </cell>
          <cell r="F234">
            <v>7880</v>
          </cell>
        </row>
        <row r="235">
          <cell r="D235">
            <v>20399</v>
          </cell>
          <cell r="E235">
            <v>22659</v>
          </cell>
          <cell r="F235">
            <v>31496</v>
          </cell>
        </row>
        <row r="236">
          <cell r="D236">
            <v>9237</v>
          </cell>
          <cell r="E236">
            <v>10260</v>
          </cell>
          <cell r="F236">
            <v>14262</v>
          </cell>
        </row>
        <row r="237">
          <cell r="D237">
            <v>21366</v>
          </cell>
          <cell r="E237">
            <v>23733</v>
          </cell>
          <cell r="F237">
            <v>32988</v>
          </cell>
        </row>
        <row r="238">
          <cell r="D238">
            <v>9819</v>
          </cell>
          <cell r="E238">
            <v>10907</v>
          </cell>
          <cell r="F238">
            <v>15161</v>
          </cell>
        </row>
        <row r="239">
          <cell r="D239">
            <v>39286</v>
          </cell>
          <cell r="E239">
            <v>43637</v>
          </cell>
          <cell r="F239">
            <v>60656</v>
          </cell>
        </row>
        <row r="240">
          <cell r="D240">
            <v>32874</v>
          </cell>
          <cell r="E240">
            <v>36515</v>
          </cell>
          <cell r="F240">
            <v>50756</v>
          </cell>
        </row>
        <row r="241">
          <cell r="D241">
            <v>13249</v>
          </cell>
          <cell r="E241">
            <v>14716</v>
          </cell>
          <cell r="F241">
            <v>20456</v>
          </cell>
        </row>
        <row r="242">
          <cell r="D242">
            <v>3262</v>
          </cell>
          <cell r="E242">
            <v>3623</v>
          </cell>
          <cell r="F242">
            <v>5036</v>
          </cell>
        </row>
        <row r="243">
          <cell r="D243">
            <v>36169</v>
          </cell>
          <cell r="E243">
            <v>40175</v>
          </cell>
          <cell r="F243">
            <v>55843</v>
          </cell>
        </row>
        <row r="244">
          <cell r="D244">
            <v>2160</v>
          </cell>
          <cell r="E244">
            <v>2400</v>
          </cell>
          <cell r="F244">
            <v>3336</v>
          </cell>
        </row>
        <row r="245">
          <cell r="D245">
            <v>10041</v>
          </cell>
          <cell r="E245">
            <v>11153</v>
          </cell>
          <cell r="F245">
            <v>15503</v>
          </cell>
        </row>
        <row r="246">
          <cell r="D246">
            <v>6955</v>
          </cell>
          <cell r="E246">
            <v>7726</v>
          </cell>
          <cell r="F246">
            <v>10739</v>
          </cell>
        </row>
        <row r="247">
          <cell r="D247">
            <v>6875</v>
          </cell>
          <cell r="E247">
            <v>7637</v>
          </cell>
          <cell r="F247">
            <v>10615</v>
          </cell>
        </row>
        <row r="248">
          <cell r="D248">
            <v>5317</v>
          </cell>
          <cell r="E248">
            <v>5906</v>
          </cell>
          <cell r="F248">
            <v>8210</v>
          </cell>
        </row>
        <row r="249">
          <cell r="D249">
            <v>17073</v>
          </cell>
          <cell r="E249">
            <v>18964</v>
          </cell>
          <cell r="F249">
            <v>26360</v>
          </cell>
        </row>
        <row r="250">
          <cell r="D250">
            <v>9334</v>
          </cell>
          <cell r="E250">
            <v>10368</v>
          </cell>
          <cell r="F250">
            <v>14412</v>
          </cell>
        </row>
        <row r="251">
          <cell r="D251">
            <v>3340</v>
          </cell>
          <cell r="E251">
            <v>3710</v>
          </cell>
          <cell r="F251">
            <v>5157</v>
          </cell>
        </row>
        <row r="252">
          <cell r="D252">
            <v>29844</v>
          </cell>
          <cell r="E252">
            <v>33150</v>
          </cell>
          <cell r="F252">
            <v>46079</v>
          </cell>
        </row>
        <row r="253">
          <cell r="D253">
            <v>6056</v>
          </cell>
          <cell r="E253">
            <v>6726</v>
          </cell>
          <cell r="F253">
            <v>9350</v>
          </cell>
        </row>
        <row r="254">
          <cell r="D254">
            <v>26246</v>
          </cell>
          <cell r="E254">
            <v>29154</v>
          </cell>
          <cell r="F254">
            <v>40524</v>
          </cell>
        </row>
        <row r="255">
          <cell r="D255">
            <v>10733</v>
          </cell>
          <cell r="E255">
            <v>11922</v>
          </cell>
          <cell r="F255">
            <v>16572</v>
          </cell>
        </row>
        <row r="256">
          <cell r="D256">
            <v>7632</v>
          </cell>
          <cell r="E256">
            <v>8477</v>
          </cell>
          <cell r="F256">
            <v>11783</v>
          </cell>
        </row>
        <row r="257">
          <cell r="D257">
            <v>10657</v>
          </cell>
          <cell r="E257">
            <v>11837</v>
          </cell>
          <cell r="F257">
            <v>16453</v>
          </cell>
        </row>
        <row r="258">
          <cell r="D258">
            <v>19624</v>
          </cell>
          <cell r="E258">
            <v>21798</v>
          </cell>
          <cell r="F258">
            <v>30299</v>
          </cell>
        </row>
        <row r="259">
          <cell r="D259">
            <v>80400</v>
          </cell>
          <cell r="E259">
            <v>89304</v>
          </cell>
          <cell r="F259">
            <v>124134</v>
          </cell>
        </row>
        <row r="266">
          <cell r="D266">
            <v>35643</v>
          </cell>
          <cell r="E266">
            <v>22904</v>
          </cell>
          <cell r="F266">
            <v>22904</v>
          </cell>
        </row>
        <row r="267">
          <cell r="D267">
            <v>30387</v>
          </cell>
          <cell r="E267">
            <v>19526</v>
          </cell>
          <cell r="F267">
            <v>19526</v>
          </cell>
        </row>
        <row r="268">
          <cell r="D268">
            <v>23395</v>
          </cell>
          <cell r="E268">
            <v>15033</v>
          </cell>
          <cell r="F268">
            <v>15033</v>
          </cell>
        </row>
        <row r="269">
          <cell r="D269">
            <v>27587</v>
          </cell>
          <cell r="E269">
            <v>17728</v>
          </cell>
          <cell r="F269">
            <v>17728</v>
          </cell>
        </row>
        <row r="270">
          <cell r="D270">
            <v>160303</v>
          </cell>
          <cell r="E270">
            <v>103010</v>
          </cell>
          <cell r="F270">
            <v>103010</v>
          </cell>
        </row>
        <row r="271">
          <cell r="D271">
            <v>39296</v>
          </cell>
          <cell r="E271">
            <v>25252</v>
          </cell>
          <cell r="F271">
            <v>25252</v>
          </cell>
        </row>
        <row r="272">
          <cell r="D272">
            <v>76971</v>
          </cell>
          <cell r="E272">
            <v>49461</v>
          </cell>
          <cell r="F272">
            <v>49461</v>
          </cell>
        </row>
        <row r="273">
          <cell r="D273">
            <v>50066</v>
          </cell>
          <cell r="E273">
            <v>32172</v>
          </cell>
          <cell r="F273">
            <v>32172</v>
          </cell>
        </row>
        <row r="274">
          <cell r="D274">
            <v>71343</v>
          </cell>
          <cell r="E274">
            <v>45845</v>
          </cell>
          <cell r="F274">
            <v>45845</v>
          </cell>
        </row>
        <row r="275">
          <cell r="D275">
            <v>18559</v>
          </cell>
          <cell r="E275">
            <v>11926</v>
          </cell>
          <cell r="F275">
            <v>11926</v>
          </cell>
        </row>
        <row r="276">
          <cell r="D276">
            <v>22530</v>
          </cell>
          <cell r="E276">
            <v>14478</v>
          </cell>
          <cell r="F276">
            <v>14478</v>
          </cell>
        </row>
        <row r="277">
          <cell r="D277">
            <v>768469</v>
          </cell>
          <cell r="E277">
            <v>493816</v>
          </cell>
          <cell r="F277">
            <v>493816</v>
          </cell>
        </row>
        <row r="278">
          <cell r="D278">
            <v>47639</v>
          </cell>
          <cell r="E278">
            <v>30613</v>
          </cell>
          <cell r="F278">
            <v>30613</v>
          </cell>
        </row>
        <row r="279">
          <cell r="D279">
            <v>30852</v>
          </cell>
          <cell r="E279">
            <v>19825</v>
          </cell>
          <cell r="F279">
            <v>19825</v>
          </cell>
        </row>
        <row r="280">
          <cell r="D280">
            <v>130918</v>
          </cell>
          <cell r="E280">
            <v>84128</v>
          </cell>
          <cell r="F280">
            <v>84128</v>
          </cell>
        </row>
        <row r="281">
          <cell r="D281">
            <v>84424</v>
          </cell>
          <cell r="E281">
            <v>54251</v>
          </cell>
          <cell r="F281">
            <v>54251</v>
          </cell>
        </row>
        <row r="282">
          <cell r="D282">
            <v>632833</v>
          </cell>
          <cell r="E282">
            <v>406657</v>
          </cell>
          <cell r="F282">
            <v>406657</v>
          </cell>
        </row>
        <row r="283">
          <cell r="D283">
            <v>32117</v>
          </cell>
          <cell r="E283">
            <v>20638</v>
          </cell>
          <cell r="F283">
            <v>20638</v>
          </cell>
        </row>
        <row r="284">
          <cell r="D284">
            <v>119924</v>
          </cell>
          <cell r="E284">
            <v>77063</v>
          </cell>
          <cell r="F284">
            <v>77063</v>
          </cell>
        </row>
        <row r="285">
          <cell r="D285">
            <v>261901</v>
          </cell>
          <cell r="E285">
            <v>168297</v>
          </cell>
          <cell r="F285">
            <v>168297</v>
          </cell>
        </row>
        <row r="286">
          <cell r="D286">
            <v>37444</v>
          </cell>
          <cell r="E286">
            <v>24062</v>
          </cell>
          <cell r="F286">
            <v>24062</v>
          </cell>
        </row>
        <row r="287">
          <cell r="D287">
            <v>83272</v>
          </cell>
          <cell r="E287">
            <v>53510</v>
          </cell>
          <cell r="F287">
            <v>53510</v>
          </cell>
        </row>
        <row r="288">
          <cell r="D288">
            <v>71375</v>
          </cell>
          <cell r="E288">
            <v>45865</v>
          </cell>
          <cell r="F288">
            <v>45865</v>
          </cell>
        </row>
        <row r="289">
          <cell r="D289">
            <v>159124</v>
          </cell>
          <cell r="E289">
            <v>102253</v>
          </cell>
          <cell r="F289">
            <v>102253</v>
          </cell>
        </row>
        <row r="290">
          <cell r="D290">
            <v>51472</v>
          </cell>
          <cell r="E290">
            <v>33076</v>
          </cell>
          <cell r="F290">
            <v>33076</v>
          </cell>
        </row>
        <row r="291">
          <cell r="D291">
            <v>220560</v>
          </cell>
          <cell r="E291">
            <v>141731</v>
          </cell>
          <cell r="F291">
            <v>141731</v>
          </cell>
        </row>
        <row r="292">
          <cell r="D292">
            <v>35770</v>
          </cell>
          <cell r="E292">
            <v>22986</v>
          </cell>
          <cell r="F292">
            <v>22986</v>
          </cell>
        </row>
        <row r="293">
          <cell r="D293">
            <v>24738</v>
          </cell>
          <cell r="E293">
            <v>15896</v>
          </cell>
          <cell r="F293">
            <v>15896</v>
          </cell>
        </row>
        <row r="294">
          <cell r="D294">
            <v>92660</v>
          </cell>
          <cell r="E294">
            <v>59543</v>
          </cell>
          <cell r="F294">
            <v>59543</v>
          </cell>
        </row>
        <row r="295">
          <cell r="D295">
            <v>21531</v>
          </cell>
          <cell r="E295">
            <v>13836</v>
          </cell>
          <cell r="F295">
            <v>13836</v>
          </cell>
        </row>
        <row r="296">
          <cell r="D296">
            <v>64147</v>
          </cell>
          <cell r="E296">
            <v>41220</v>
          </cell>
          <cell r="F296">
            <v>41220</v>
          </cell>
        </row>
        <row r="297">
          <cell r="D297">
            <v>57219</v>
          </cell>
          <cell r="E297">
            <v>36769</v>
          </cell>
          <cell r="F297">
            <v>36769</v>
          </cell>
        </row>
        <row r="298">
          <cell r="D298">
            <v>35268</v>
          </cell>
          <cell r="E298">
            <v>22663</v>
          </cell>
          <cell r="F298">
            <v>22663</v>
          </cell>
        </row>
        <row r="299">
          <cell r="D299">
            <v>140959</v>
          </cell>
          <cell r="E299">
            <v>90580</v>
          </cell>
          <cell r="F299">
            <v>90580</v>
          </cell>
        </row>
        <row r="300">
          <cell r="D300">
            <v>63828</v>
          </cell>
          <cell r="E300">
            <v>41016</v>
          </cell>
          <cell r="F300">
            <v>41016</v>
          </cell>
        </row>
        <row r="301">
          <cell r="D301">
            <v>147641</v>
          </cell>
          <cell r="E301">
            <v>94874</v>
          </cell>
          <cell r="F301">
            <v>94874</v>
          </cell>
        </row>
        <row r="302">
          <cell r="D302">
            <v>67853</v>
          </cell>
          <cell r="E302">
            <v>43602</v>
          </cell>
          <cell r="F302">
            <v>43602</v>
          </cell>
        </row>
        <row r="303">
          <cell r="D303">
            <v>271470</v>
          </cell>
          <cell r="E303">
            <v>174446</v>
          </cell>
          <cell r="F303">
            <v>174446</v>
          </cell>
        </row>
        <row r="304">
          <cell r="D304">
            <v>227160</v>
          </cell>
          <cell r="E304">
            <v>145972</v>
          </cell>
          <cell r="F304">
            <v>145972</v>
          </cell>
        </row>
        <row r="305">
          <cell r="D305">
            <v>91552</v>
          </cell>
          <cell r="E305">
            <v>58831</v>
          </cell>
          <cell r="F305">
            <v>58831</v>
          </cell>
        </row>
        <row r="306">
          <cell r="D306">
            <v>22538</v>
          </cell>
          <cell r="E306">
            <v>14483</v>
          </cell>
          <cell r="F306">
            <v>14483</v>
          </cell>
        </row>
        <row r="307">
          <cell r="D307">
            <v>249928</v>
          </cell>
          <cell r="E307">
            <v>160603</v>
          </cell>
          <cell r="F307">
            <v>160603</v>
          </cell>
        </row>
        <row r="308">
          <cell r="D308">
            <v>14929</v>
          </cell>
          <cell r="E308">
            <v>9593</v>
          </cell>
          <cell r="F308">
            <v>9593</v>
          </cell>
        </row>
        <row r="309">
          <cell r="D309">
            <v>69383</v>
          </cell>
          <cell r="E309">
            <v>44585</v>
          </cell>
          <cell r="F309">
            <v>44585</v>
          </cell>
        </row>
        <row r="310">
          <cell r="D310">
            <v>48061</v>
          </cell>
          <cell r="E310">
            <v>30884</v>
          </cell>
          <cell r="F310">
            <v>30884</v>
          </cell>
        </row>
        <row r="311">
          <cell r="D311">
            <v>47509</v>
          </cell>
          <cell r="E311">
            <v>30529</v>
          </cell>
          <cell r="F311">
            <v>30529</v>
          </cell>
        </row>
        <row r="312">
          <cell r="D312">
            <v>36744</v>
          </cell>
          <cell r="E312">
            <v>23612</v>
          </cell>
          <cell r="F312">
            <v>23612</v>
          </cell>
        </row>
        <row r="313">
          <cell r="D313">
            <v>117977</v>
          </cell>
          <cell r="E313">
            <v>75812</v>
          </cell>
          <cell r="F313">
            <v>75812</v>
          </cell>
        </row>
        <row r="314">
          <cell r="D314">
            <v>64501</v>
          </cell>
          <cell r="E314">
            <v>41448</v>
          </cell>
          <cell r="F314">
            <v>41448</v>
          </cell>
        </row>
        <row r="315">
          <cell r="D315">
            <v>23080</v>
          </cell>
          <cell r="E315">
            <v>14831</v>
          </cell>
          <cell r="F315">
            <v>14831</v>
          </cell>
        </row>
        <row r="316">
          <cell r="D316">
            <v>206226</v>
          </cell>
          <cell r="E316">
            <v>132520</v>
          </cell>
          <cell r="F316">
            <v>132520</v>
          </cell>
        </row>
        <row r="317">
          <cell r="D317">
            <v>41845</v>
          </cell>
          <cell r="E317">
            <v>26889</v>
          </cell>
          <cell r="F317">
            <v>26889</v>
          </cell>
        </row>
        <row r="318">
          <cell r="D318">
            <v>181365</v>
          </cell>
          <cell r="E318">
            <v>116545</v>
          </cell>
          <cell r="F318">
            <v>116545</v>
          </cell>
        </row>
        <row r="319">
          <cell r="D319">
            <v>74167</v>
          </cell>
          <cell r="E319">
            <v>47659</v>
          </cell>
          <cell r="F319">
            <v>47659</v>
          </cell>
        </row>
        <row r="320">
          <cell r="D320">
            <v>52736</v>
          </cell>
          <cell r="E320">
            <v>33888</v>
          </cell>
          <cell r="F320">
            <v>33888</v>
          </cell>
        </row>
        <row r="321">
          <cell r="D321">
            <v>73638</v>
          </cell>
          <cell r="E321">
            <v>47320</v>
          </cell>
          <cell r="F321">
            <v>47320</v>
          </cell>
        </row>
        <row r="322">
          <cell r="D322">
            <v>135605</v>
          </cell>
          <cell r="E322">
            <v>87139</v>
          </cell>
          <cell r="F322">
            <v>87139</v>
          </cell>
        </row>
        <row r="323">
          <cell r="D323">
            <v>555576</v>
          </cell>
          <cell r="E323">
            <v>357012</v>
          </cell>
          <cell r="F323">
            <v>357012</v>
          </cell>
        </row>
        <row r="330">
          <cell r="D330">
            <v>11572</v>
          </cell>
          <cell r="E330">
            <v>11992</v>
          </cell>
          <cell r="F330">
            <v>11956</v>
          </cell>
        </row>
        <row r="331">
          <cell r="D331">
            <v>9866</v>
          </cell>
          <cell r="E331">
            <v>10224</v>
          </cell>
          <cell r="F331">
            <v>10193</v>
          </cell>
        </row>
        <row r="332">
          <cell r="D332">
            <v>7596</v>
          </cell>
          <cell r="E332">
            <v>7871</v>
          </cell>
          <cell r="F332">
            <v>7848</v>
          </cell>
        </row>
        <row r="333">
          <cell r="D333">
            <v>8957</v>
          </cell>
          <cell r="E333">
            <v>9282</v>
          </cell>
          <cell r="F333">
            <v>9254</v>
          </cell>
        </row>
        <row r="334">
          <cell r="D334">
            <v>52047</v>
          </cell>
          <cell r="E334">
            <v>53934</v>
          </cell>
          <cell r="F334">
            <v>53773</v>
          </cell>
        </row>
        <row r="335">
          <cell r="D335">
            <v>12759</v>
          </cell>
          <cell r="E335">
            <v>13221</v>
          </cell>
          <cell r="F335">
            <v>13182</v>
          </cell>
        </row>
        <row r="336">
          <cell r="D336">
            <v>24991</v>
          </cell>
          <cell r="E336">
            <v>25897</v>
          </cell>
          <cell r="F336">
            <v>25820</v>
          </cell>
        </row>
        <row r="337">
          <cell r="D337">
            <v>16255</v>
          </cell>
          <cell r="E337">
            <v>16845</v>
          </cell>
          <cell r="F337">
            <v>16795</v>
          </cell>
        </row>
        <row r="338">
          <cell r="D338">
            <v>23163</v>
          </cell>
          <cell r="E338">
            <v>24003</v>
          </cell>
          <cell r="F338">
            <v>23932</v>
          </cell>
        </row>
        <row r="339">
          <cell r="D339">
            <v>6026</v>
          </cell>
          <cell r="E339">
            <v>6244</v>
          </cell>
          <cell r="F339">
            <v>6226</v>
          </cell>
        </row>
        <row r="340">
          <cell r="D340">
            <v>7315</v>
          </cell>
          <cell r="E340">
            <v>7580</v>
          </cell>
          <cell r="F340">
            <v>7558</v>
          </cell>
        </row>
        <row r="341">
          <cell r="D341">
            <v>249504</v>
          </cell>
          <cell r="E341">
            <v>258553</v>
          </cell>
          <cell r="F341">
            <v>257782</v>
          </cell>
        </row>
        <row r="342">
          <cell r="D342">
            <v>15467</v>
          </cell>
          <cell r="E342">
            <v>16028</v>
          </cell>
          <cell r="F342">
            <v>15980</v>
          </cell>
        </row>
        <row r="343">
          <cell r="D343">
            <v>10017</v>
          </cell>
          <cell r="E343">
            <v>10380</v>
          </cell>
          <cell r="F343">
            <v>10349</v>
          </cell>
        </row>
        <row r="344">
          <cell r="D344">
            <v>42506</v>
          </cell>
          <cell r="E344">
            <v>44048</v>
          </cell>
          <cell r="F344">
            <v>43916</v>
          </cell>
        </row>
        <row r="345">
          <cell r="D345">
            <v>27411</v>
          </cell>
          <cell r="E345">
            <v>28405</v>
          </cell>
          <cell r="F345">
            <v>28320</v>
          </cell>
        </row>
        <row r="346">
          <cell r="D346">
            <v>205466</v>
          </cell>
          <cell r="E346">
            <v>212918</v>
          </cell>
          <cell r="F346">
            <v>212283</v>
          </cell>
        </row>
        <row r="347">
          <cell r="D347">
            <v>10428</v>
          </cell>
          <cell r="E347">
            <v>10806</v>
          </cell>
          <cell r="F347">
            <v>10773</v>
          </cell>
        </row>
        <row r="348">
          <cell r="D348">
            <v>38937</v>
          </cell>
          <cell r="E348">
            <v>40349</v>
          </cell>
          <cell r="F348">
            <v>40229</v>
          </cell>
        </row>
        <row r="349">
          <cell r="D349">
            <v>85033</v>
          </cell>
          <cell r="E349">
            <v>88117</v>
          </cell>
          <cell r="F349">
            <v>87855</v>
          </cell>
        </row>
        <row r="350">
          <cell r="D350">
            <v>12157</v>
          </cell>
          <cell r="E350">
            <v>12598</v>
          </cell>
          <cell r="F350">
            <v>12561</v>
          </cell>
        </row>
        <row r="351">
          <cell r="D351">
            <v>27036</v>
          </cell>
          <cell r="E351">
            <v>28017</v>
          </cell>
          <cell r="F351">
            <v>27933</v>
          </cell>
        </row>
        <row r="352">
          <cell r="D352">
            <v>23174</v>
          </cell>
          <cell r="E352">
            <v>24014</v>
          </cell>
          <cell r="F352">
            <v>23943</v>
          </cell>
        </row>
        <row r="353">
          <cell r="D353">
            <v>51664</v>
          </cell>
          <cell r="E353">
            <v>53538</v>
          </cell>
          <cell r="F353">
            <v>53378</v>
          </cell>
        </row>
        <row r="354">
          <cell r="D354">
            <v>16712</v>
          </cell>
          <cell r="E354">
            <v>17318</v>
          </cell>
          <cell r="F354">
            <v>17266</v>
          </cell>
        </row>
        <row r="355">
          <cell r="D355">
            <v>71611</v>
          </cell>
          <cell r="E355">
            <v>74208</v>
          </cell>
          <cell r="F355">
            <v>73987</v>
          </cell>
        </row>
        <row r="356">
          <cell r="D356">
            <v>11614</v>
          </cell>
          <cell r="E356">
            <v>12035</v>
          </cell>
          <cell r="F356">
            <v>11999</v>
          </cell>
        </row>
        <row r="357">
          <cell r="D357">
            <v>8032</v>
          </cell>
          <cell r="E357">
            <v>8323</v>
          </cell>
          <cell r="F357">
            <v>8298</v>
          </cell>
        </row>
        <row r="358">
          <cell r="D358">
            <v>30085</v>
          </cell>
          <cell r="E358">
            <v>31176</v>
          </cell>
          <cell r="F358">
            <v>31083</v>
          </cell>
        </row>
        <row r="359">
          <cell r="D359">
            <v>6991</v>
          </cell>
          <cell r="E359">
            <v>7244</v>
          </cell>
          <cell r="F359">
            <v>7223</v>
          </cell>
        </row>
        <row r="360">
          <cell r="D360">
            <v>20827</v>
          </cell>
          <cell r="E360">
            <v>21582</v>
          </cell>
          <cell r="F360">
            <v>21518</v>
          </cell>
        </row>
        <row r="361">
          <cell r="D361">
            <v>18578</v>
          </cell>
          <cell r="E361">
            <v>19251</v>
          </cell>
          <cell r="F361">
            <v>19194</v>
          </cell>
        </row>
        <row r="362">
          <cell r="D362">
            <v>11451</v>
          </cell>
          <cell r="E362">
            <v>11866</v>
          </cell>
          <cell r="F362">
            <v>11831</v>
          </cell>
        </row>
        <row r="363">
          <cell r="D363">
            <v>45766</v>
          </cell>
          <cell r="E363">
            <v>47426</v>
          </cell>
          <cell r="F363">
            <v>47285</v>
          </cell>
        </row>
        <row r="364">
          <cell r="D364">
            <v>20723</v>
          </cell>
          <cell r="E364">
            <v>21475</v>
          </cell>
          <cell r="F364">
            <v>21411</v>
          </cell>
        </row>
        <row r="365">
          <cell r="D365">
            <v>47936</v>
          </cell>
          <cell r="E365">
            <v>49674</v>
          </cell>
          <cell r="F365">
            <v>49526</v>
          </cell>
        </row>
        <row r="366">
          <cell r="D366">
            <v>22030</v>
          </cell>
          <cell r="E366">
            <v>22829</v>
          </cell>
          <cell r="F366">
            <v>22761</v>
          </cell>
        </row>
        <row r="367">
          <cell r="D367">
            <v>88140</v>
          </cell>
          <cell r="E367">
            <v>91337</v>
          </cell>
          <cell r="F367">
            <v>91064</v>
          </cell>
        </row>
        <row r="368">
          <cell r="D368">
            <v>73753</v>
          </cell>
          <cell r="E368">
            <v>76428</v>
          </cell>
          <cell r="F368">
            <v>76200</v>
          </cell>
        </row>
        <row r="369">
          <cell r="D369">
            <v>29725</v>
          </cell>
          <cell r="E369">
            <v>30803</v>
          </cell>
          <cell r="F369">
            <v>30711</v>
          </cell>
        </row>
        <row r="370">
          <cell r="D370">
            <v>7317</v>
          </cell>
          <cell r="E370">
            <v>7583</v>
          </cell>
          <cell r="F370">
            <v>7560</v>
          </cell>
        </row>
        <row r="371">
          <cell r="D371">
            <v>81146</v>
          </cell>
          <cell r="E371">
            <v>84089</v>
          </cell>
          <cell r="F371">
            <v>83838</v>
          </cell>
        </row>
        <row r="372">
          <cell r="D372">
            <v>4847</v>
          </cell>
          <cell r="E372">
            <v>5023</v>
          </cell>
          <cell r="F372">
            <v>5008</v>
          </cell>
        </row>
        <row r="373">
          <cell r="D373">
            <v>22527</v>
          </cell>
          <cell r="E373">
            <v>23344</v>
          </cell>
          <cell r="F373">
            <v>23274</v>
          </cell>
        </row>
        <row r="374">
          <cell r="D374">
            <v>15604</v>
          </cell>
          <cell r="E374">
            <v>16170</v>
          </cell>
          <cell r="F374">
            <v>16122</v>
          </cell>
        </row>
        <row r="375">
          <cell r="D375">
            <v>15425</v>
          </cell>
          <cell r="E375">
            <v>15984</v>
          </cell>
          <cell r="F375">
            <v>15937</v>
          </cell>
        </row>
        <row r="376">
          <cell r="D376">
            <v>11930</v>
          </cell>
          <cell r="E376">
            <v>12363</v>
          </cell>
          <cell r="F376">
            <v>12326</v>
          </cell>
        </row>
        <row r="377">
          <cell r="D377">
            <v>38304</v>
          </cell>
          <cell r="E377">
            <v>39694</v>
          </cell>
          <cell r="F377">
            <v>39575</v>
          </cell>
        </row>
        <row r="378">
          <cell r="D378">
            <v>20942</v>
          </cell>
          <cell r="E378">
            <v>21702</v>
          </cell>
          <cell r="F378">
            <v>21637</v>
          </cell>
        </row>
        <row r="379">
          <cell r="D379">
            <v>7493</v>
          </cell>
          <cell r="E379">
            <v>7765</v>
          </cell>
          <cell r="F379">
            <v>7742</v>
          </cell>
        </row>
        <row r="380">
          <cell r="D380">
            <v>66957</v>
          </cell>
          <cell r="E380">
            <v>69385</v>
          </cell>
          <cell r="F380">
            <v>69178</v>
          </cell>
        </row>
        <row r="381">
          <cell r="D381">
            <v>13586</v>
          </cell>
          <cell r="E381">
            <v>14079</v>
          </cell>
          <cell r="F381">
            <v>14037</v>
          </cell>
        </row>
        <row r="382">
          <cell r="D382">
            <v>58885</v>
          </cell>
          <cell r="E382">
            <v>61021</v>
          </cell>
          <cell r="F382">
            <v>60839</v>
          </cell>
        </row>
        <row r="383">
          <cell r="D383">
            <v>24080</v>
          </cell>
          <cell r="E383">
            <v>24954</v>
          </cell>
          <cell r="F383">
            <v>24879</v>
          </cell>
        </row>
        <row r="384">
          <cell r="D384">
            <v>17122</v>
          </cell>
          <cell r="E384">
            <v>17743</v>
          </cell>
          <cell r="F384">
            <v>17690</v>
          </cell>
        </row>
        <row r="385">
          <cell r="D385">
            <v>23909</v>
          </cell>
          <cell r="E385">
            <v>24776</v>
          </cell>
          <cell r="F385">
            <v>24702</v>
          </cell>
        </row>
        <row r="386">
          <cell r="D386">
            <v>44028</v>
          </cell>
          <cell r="E386">
            <v>45625</v>
          </cell>
          <cell r="F386">
            <v>45489</v>
          </cell>
        </row>
        <row r="387">
          <cell r="D387">
            <v>180382</v>
          </cell>
          <cell r="E387">
            <v>186925</v>
          </cell>
          <cell r="F387">
            <v>186367</v>
          </cell>
        </row>
        <row r="394">
          <cell r="D394">
            <v>19404</v>
          </cell>
          <cell r="E394">
            <v>20107</v>
          </cell>
          <cell r="F394">
            <v>20047</v>
          </cell>
        </row>
        <row r="395">
          <cell r="D395">
            <v>15106</v>
          </cell>
          <cell r="E395">
            <v>15654</v>
          </cell>
          <cell r="F395">
            <v>15607</v>
          </cell>
        </row>
        <row r="396">
          <cell r="D396">
            <v>7738</v>
          </cell>
          <cell r="E396">
            <v>8018</v>
          </cell>
          <cell r="F396">
            <v>7995</v>
          </cell>
        </row>
        <row r="397">
          <cell r="D397">
            <v>12721</v>
          </cell>
          <cell r="E397">
            <v>13182</v>
          </cell>
          <cell r="F397">
            <v>13143</v>
          </cell>
        </row>
        <row r="398">
          <cell r="D398">
            <v>144121</v>
          </cell>
          <cell r="E398">
            <v>149348</v>
          </cell>
          <cell r="F398">
            <v>148902</v>
          </cell>
        </row>
        <row r="399">
          <cell r="D399">
            <v>26759</v>
          </cell>
          <cell r="E399">
            <v>27729</v>
          </cell>
          <cell r="F399">
            <v>27647</v>
          </cell>
        </row>
        <row r="400">
          <cell r="D400">
            <v>41268</v>
          </cell>
          <cell r="E400">
            <v>42765</v>
          </cell>
          <cell r="F400">
            <v>42638</v>
          </cell>
        </row>
        <row r="401">
          <cell r="D401">
            <v>40140</v>
          </cell>
          <cell r="E401">
            <v>41596</v>
          </cell>
          <cell r="F401">
            <v>41472</v>
          </cell>
        </row>
        <row r="402">
          <cell r="D402">
            <v>36397</v>
          </cell>
          <cell r="E402">
            <v>37717</v>
          </cell>
          <cell r="F402">
            <v>37604</v>
          </cell>
        </row>
        <row r="403">
          <cell r="D403">
            <v>3698</v>
          </cell>
          <cell r="E403">
            <v>3832</v>
          </cell>
          <cell r="F403">
            <v>3821</v>
          </cell>
        </row>
        <row r="404">
          <cell r="D404">
            <v>7827</v>
          </cell>
          <cell r="E404">
            <v>8111</v>
          </cell>
          <cell r="F404">
            <v>8087</v>
          </cell>
        </row>
        <row r="405">
          <cell r="D405">
            <v>736050</v>
          </cell>
          <cell r="E405">
            <v>762745</v>
          </cell>
          <cell r="F405">
            <v>760471</v>
          </cell>
        </row>
        <row r="406">
          <cell r="D406">
            <v>26096</v>
          </cell>
          <cell r="E406">
            <v>27042</v>
          </cell>
          <cell r="F406">
            <v>26961</v>
          </cell>
        </row>
        <row r="407">
          <cell r="D407">
            <v>20166</v>
          </cell>
          <cell r="E407">
            <v>20897</v>
          </cell>
          <cell r="F407">
            <v>20835</v>
          </cell>
        </row>
        <row r="408">
          <cell r="D408">
            <v>69532</v>
          </cell>
          <cell r="E408">
            <v>72054</v>
          </cell>
          <cell r="F408">
            <v>71839</v>
          </cell>
        </row>
        <row r="409">
          <cell r="D409">
            <v>73941</v>
          </cell>
          <cell r="E409">
            <v>76623</v>
          </cell>
          <cell r="F409">
            <v>76395</v>
          </cell>
        </row>
        <row r="410">
          <cell r="D410">
            <v>599125</v>
          </cell>
          <cell r="E410">
            <v>620855</v>
          </cell>
          <cell r="F410">
            <v>619003</v>
          </cell>
        </row>
        <row r="411">
          <cell r="D411">
            <v>13021</v>
          </cell>
          <cell r="E411">
            <v>13493</v>
          </cell>
          <cell r="F411">
            <v>13453</v>
          </cell>
        </row>
        <row r="412">
          <cell r="D412">
            <v>76814</v>
          </cell>
          <cell r="E412">
            <v>79600</v>
          </cell>
          <cell r="F412">
            <v>79362</v>
          </cell>
        </row>
        <row r="413">
          <cell r="D413">
            <v>188504</v>
          </cell>
          <cell r="E413">
            <v>195341</v>
          </cell>
          <cell r="F413">
            <v>194758</v>
          </cell>
        </row>
        <row r="414">
          <cell r="D414">
            <v>13630</v>
          </cell>
          <cell r="E414">
            <v>14124</v>
          </cell>
          <cell r="F414">
            <v>14082</v>
          </cell>
        </row>
        <row r="415">
          <cell r="D415">
            <v>69522</v>
          </cell>
          <cell r="E415">
            <v>72044</v>
          </cell>
          <cell r="F415">
            <v>71829</v>
          </cell>
        </row>
        <row r="416">
          <cell r="D416">
            <v>40258</v>
          </cell>
          <cell r="E416">
            <v>41718</v>
          </cell>
          <cell r="F416">
            <v>41593</v>
          </cell>
        </row>
        <row r="417">
          <cell r="D417">
            <v>170382</v>
          </cell>
          <cell r="E417">
            <v>176562</v>
          </cell>
          <cell r="F417">
            <v>176035</v>
          </cell>
        </row>
        <row r="418">
          <cell r="D418">
            <v>42378</v>
          </cell>
          <cell r="E418">
            <v>43915</v>
          </cell>
          <cell r="F418">
            <v>43784</v>
          </cell>
        </row>
        <row r="419">
          <cell r="D419">
            <v>55657</v>
          </cell>
          <cell r="E419">
            <v>57675</v>
          </cell>
          <cell r="F419">
            <v>57503</v>
          </cell>
        </row>
        <row r="420">
          <cell r="D420">
            <v>9367</v>
          </cell>
          <cell r="E420">
            <v>9707</v>
          </cell>
          <cell r="F420">
            <v>9678</v>
          </cell>
        </row>
        <row r="421">
          <cell r="D421">
            <v>7920</v>
          </cell>
          <cell r="E421">
            <v>8207</v>
          </cell>
          <cell r="F421">
            <v>8182</v>
          </cell>
        </row>
        <row r="422">
          <cell r="D422">
            <v>75966</v>
          </cell>
          <cell r="E422">
            <v>78721</v>
          </cell>
          <cell r="F422">
            <v>78486</v>
          </cell>
        </row>
        <row r="423">
          <cell r="D423">
            <v>7664</v>
          </cell>
          <cell r="E423">
            <v>7942</v>
          </cell>
          <cell r="F423">
            <v>7919</v>
          </cell>
        </row>
        <row r="424">
          <cell r="D424">
            <v>29105</v>
          </cell>
          <cell r="E424">
            <v>30161</v>
          </cell>
          <cell r="F424">
            <v>30071</v>
          </cell>
        </row>
        <row r="425">
          <cell r="D425">
            <v>39387</v>
          </cell>
          <cell r="E425">
            <v>40816</v>
          </cell>
          <cell r="F425">
            <v>40694</v>
          </cell>
        </row>
        <row r="426">
          <cell r="D426">
            <v>12584</v>
          </cell>
          <cell r="E426">
            <v>13040</v>
          </cell>
          <cell r="F426">
            <v>13001</v>
          </cell>
        </row>
        <row r="427">
          <cell r="D427">
            <v>88473</v>
          </cell>
          <cell r="E427">
            <v>91682</v>
          </cell>
          <cell r="F427">
            <v>91409</v>
          </cell>
        </row>
        <row r="428">
          <cell r="D428">
            <v>53766</v>
          </cell>
          <cell r="E428">
            <v>55716</v>
          </cell>
          <cell r="F428">
            <v>55550</v>
          </cell>
        </row>
        <row r="429">
          <cell r="D429">
            <v>138595</v>
          </cell>
          <cell r="E429">
            <v>143622</v>
          </cell>
          <cell r="F429">
            <v>143194</v>
          </cell>
        </row>
        <row r="430">
          <cell r="D430">
            <v>56263</v>
          </cell>
          <cell r="E430">
            <v>58303</v>
          </cell>
          <cell r="F430">
            <v>58129</v>
          </cell>
        </row>
        <row r="431">
          <cell r="D431">
            <v>233222</v>
          </cell>
          <cell r="E431">
            <v>241681</v>
          </cell>
          <cell r="F431">
            <v>240960</v>
          </cell>
        </row>
        <row r="432">
          <cell r="D432">
            <v>203664</v>
          </cell>
          <cell r="E432">
            <v>211051</v>
          </cell>
          <cell r="F432">
            <v>210421</v>
          </cell>
        </row>
        <row r="433">
          <cell r="D433">
            <v>71027</v>
          </cell>
          <cell r="E433">
            <v>73603</v>
          </cell>
          <cell r="F433">
            <v>73384</v>
          </cell>
        </row>
        <row r="434">
          <cell r="D434">
            <v>8468</v>
          </cell>
          <cell r="E434">
            <v>8775</v>
          </cell>
          <cell r="F434">
            <v>8749</v>
          </cell>
        </row>
        <row r="435">
          <cell r="D435">
            <v>199051</v>
          </cell>
          <cell r="E435">
            <v>206270</v>
          </cell>
          <cell r="F435">
            <v>205655</v>
          </cell>
        </row>
        <row r="436">
          <cell r="D436">
            <v>4237</v>
          </cell>
          <cell r="E436">
            <v>4391</v>
          </cell>
          <cell r="F436">
            <v>4378</v>
          </cell>
        </row>
        <row r="437">
          <cell r="D437">
            <v>49367</v>
          </cell>
          <cell r="E437">
            <v>51157</v>
          </cell>
          <cell r="F437">
            <v>51004</v>
          </cell>
        </row>
        <row r="438">
          <cell r="D438">
            <v>28232</v>
          </cell>
          <cell r="E438">
            <v>29256</v>
          </cell>
          <cell r="F438">
            <v>29168</v>
          </cell>
        </row>
        <row r="439">
          <cell r="D439">
            <v>22544</v>
          </cell>
          <cell r="E439">
            <v>23362</v>
          </cell>
          <cell r="F439">
            <v>23292</v>
          </cell>
        </row>
        <row r="440">
          <cell r="D440">
            <v>17146</v>
          </cell>
          <cell r="E440">
            <v>17768</v>
          </cell>
          <cell r="F440">
            <v>17715</v>
          </cell>
        </row>
        <row r="441">
          <cell r="D441">
            <v>84950</v>
          </cell>
          <cell r="E441">
            <v>88031</v>
          </cell>
          <cell r="F441">
            <v>87769</v>
          </cell>
        </row>
        <row r="442">
          <cell r="D442">
            <v>61893</v>
          </cell>
          <cell r="E442">
            <v>64138</v>
          </cell>
          <cell r="F442">
            <v>63947</v>
          </cell>
        </row>
        <row r="443">
          <cell r="D443">
            <v>9195</v>
          </cell>
          <cell r="E443">
            <v>9528</v>
          </cell>
          <cell r="F443">
            <v>9500</v>
          </cell>
        </row>
        <row r="444">
          <cell r="D444">
            <v>103955</v>
          </cell>
          <cell r="E444">
            <v>107726</v>
          </cell>
          <cell r="F444">
            <v>107404</v>
          </cell>
        </row>
        <row r="445">
          <cell r="D445">
            <v>31232</v>
          </cell>
          <cell r="E445">
            <v>32365</v>
          </cell>
          <cell r="F445">
            <v>32268</v>
          </cell>
        </row>
        <row r="446">
          <cell r="D446">
            <v>112391</v>
          </cell>
          <cell r="E446">
            <v>116468</v>
          </cell>
          <cell r="F446">
            <v>116120</v>
          </cell>
        </row>
        <row r="447">
          <cell r="D447">
            <v>59763</v>
          </cell>
          <cell r="E447">
            <v>61931</v>
          </cell>
          <cell r="F447">
            <v>61746</v>
          </cell>
        </row>
        <row r="448">
          <cell r="D448">
            <v>41763</v>
          </cell>
          <cell r="E448">
            <v>43277</v>
          </cell>
          <cell r="F448">
            <v>43148</v>
          </cell>
        </row>
        <row r="449">
          <cell r="D449">
            <v>61070</v>
          </cell>
          <cell r="E449">
            <v>63285</v>
          </cell>
          <cell r="F449">
            <v>63097</v>
          </cell>
        </row>
        <row r="450">
          <cell r="D450">
            <v>96412</v>
          </cell>
          <cell r="E450">
            <v>99909</v>
          </cell>
          <cell r="F450">
            <v>99611</v>
          </cell>
        </row>
        <row r="451">
          <cell r="D451">
            <v>465950</v>
          </cell>
          <cell r="E451">
            <v>482848</v>
          </cell>
          <cell r="F451">
            <v>481409</v>
          </cell>
        </row>
        <row r="458">
          <cell r="D458">
            <v>9189</v>
          </cell>
          <cell r="E458">
            <v>10014</v>
          </cell>
          <cell r="F458">
            <v>9929</v>
          </cell>
        </row>
        <row r="459">
          <cell r="D459">
            <v>7834</v>
          </cell>
          <cell r="E459">
            <v>8537</v>
          </cell>
          <cell r="F459">
            <v>8464</v>
          </cell>
        </row>
        <row r="460">
          <cell r="D460">
            <v>6032</v>
          </cell>
          <cell r="E460">
            <v>6573</v>
          </cell>
          <cell r="F460">
            <v>6517</v>
          </cell>
        </row>
        <row r="461">
          <cell r="D461">
            <v>7113</v>
          </cell>
          <cell r="E461">
            <v>7751</v>
          </cell>
          <cell r="F461">
            <v>7685</v>
          </cell>
        </row>
        <row r="462">
          <cell r="D462">
            <v>41329</v>
          </cell>
          <cell r="E462">
            <v>45037</v>
          </cell>
          <cell r="F462">
            <v>44653</v>
          </cell>
        </row>
        <row r="463">
          <cell r="D463">
            <v>10131</v>
          </cell>
          <cell r="E463">
            <v>11040</v>
          </cell>
          <cell r="F463">
            <v>10946</v>
          </cell>
        </row>
        <row r="464">
          <cell r="D464">
            <v>19845</v>
          </cell>
          <cell r="E464">
            <v>21625</v>
          </cell>
          <cell r="F464">
            <v>21441</v>
          </cell>
        </row>
        <row r="465">
          <cell r="D465">
            <v>12908</v>
          </cell>
          <cell r="E465">
            <v>14066</v>
          </cell>
          <cell r="F465">
            <v>13946</v>
          </cell>
        </row>
        <row r="466">
          <cell r="D466">
            <v>18394</v>
          </cell>
          <cell r="E466">
            <v>20044</v>
          </cell>
          <cell r="F466">
            <v>19873</v>
          </cell>
        </row>
        <row r="467">
          <cell r="D467">
            <v>4785</v>
          </cell>
          <cell r="E467">
            <v>5214</v>
          </cell>
          <cell r="F467">
            <v>5170</v>
          </cell>
        </row>
        <row r="468">
          <cell r="D468">
            <v>5809</v>
          </cell>
          <cell r="E468">
            <v>6330</v>
          </cell>
          <cell r="F468">
            <v>6276</v>
          </cell>
        </row>
        <row r="469">
          <cell r="D469">
            <v>198126</v>
          </cell>
          <cell r="E469">
            <v>215901</v>
          </cell>
          <cell r="F469">
            <v>214062</v>
          </cell>
        </row>
        <row r="470">
          <cell r="D470">
            <v>12282</v>
          </cell>
          <cell r="E470">
            <v>13384</v>
          </cell>
          <cell r="F470">
            <v>13270</v>
          </cell>
        </row>
        <row r="471">
          <cell r="D471">
            <v>7954</v>
          </cell>
          <cell r="E471">
            <v>8668</v>
          </cell>
          <cell r="F471">
            <v>8594</v>
          </cell>
        </row>
        <row r="472">
          <cell r="D472">
            <v>33753</v>
          </cell>
          <cell r="E472">
            <v>36781</v>
          </cell>
          <cell r="F472">
            <v>36468</v>
          </cell>
        </row>
        <row r="473">
          <cell r="D473">
            <v>21766</v>
          </cell>
          <cell r="E473">
            <v>23719</v>
          </cell>
          <cell r="F473">
            <v>23517</v>
          </cell>
        </row>
        <row r="474">
          <cell r="D474">
            <v>163157</v>
          </cell>
          <cell r="E474">
            <v>177794</v>
          </cell>
          <cell r="F474">
            <v>176280</v>
          </cell>
        </row>
        <row r="475">
          <cell r="D475">
            <v>8280</v>
          </cell>
          <cell r="E475">
            <v>9023</v>
          </cell>
          <cell r="F475">
            <v>8946</v>
          </cell>
        </row>
        <row r="476">
          <cell r="D476">
            <v>30919</v>
          </cell>
          <cell r="E476">
            <v>33693</v>
          </cell>
          <cell r="F476">
            <v>33406</v>
          </cell>
        </row>
        <row r="477">
          <cell r="D477">
            <v>67523</v>
          </cell>
          <cell r="E477">
            <v>73581</v>
          </cell>
          <cell r="F477">
            <v>72954</v>
          </cell>
        </row>
        <row r="478">
          <cell r="D478">
            <v>9654</v>
          </cell>
          <cell r="E478">
            <v>10520</v>
          </cell>
          <cell r="F478">
            <v>10430</v>
          </cell>
        </row>
        <row r="479">
          <cell r="D479">
            <v>21469</v>
          </cell>
          <cell r="E479">
            <v>23395</v>
          </cell>
          <cell r="F479">
            <v>23196</v>
          </cell>
        </row>
        <row r="480">
          <cell r="D480">
            <v>18402</v>
          </cell>
          <cell r="E480">
            <v>20053</v>
          </cell>
          <cell r="F480">
            <v>19882</v>
          </cell>
        </row>
        <row r="481">
          <cell r="D481">
            <v>41025</v>
          </cell>
          <cell r="E481">
            <v>44706</v>
          </cell>
          <cell r="F481">
            <v>44325</v>
          </cell>
        </row>
        <row r="482">
          <cell r="D482">
            <v>13270</v>
          </cell>
          <cell r="E482">
            <v>14461</v>
          </cell>
          <cell r="F482">
            <v>14338</v>
          </cell>
        </row>
        <row r="483">
          <cell r="D483">
            <v>56865</v>
          </cell>
          <cell r="E483">
            <v>61966</v>
          </cell>
          <cell r="F483">
            <v>61438</v>
          </cell>
        </row>
        <row r="484">
          <cell r="D484">
            <v>9222</v>
          </cell>
          <cell r="E484">
            <v>10050</v>
          </cell>
          <cell r="F484">
            <v>9964</v>
          </cell>
        </row>
        <row r="485">
          <cell r="D485">
            <v>6378</v>
          </cell>
          <cell r="E485">
            <v>6950</v>
          </cell>
          <cell r="F485">
            <v>6891</v>
          </cell>
        </row>
        <row r="486">
          <cell r="D486">
            <v>23890</v>
          </cell>
          <cell r="E486">
            <v>26033</v>
          </cell>
          <cell r="F486">
            <v>25811</v>
          </cell>
        </row>
        <row r="487">
          <cell r="D487">
            <v>5551</v>
          </cell>
          <cell r="E487">
            <v>6049</v>
          </cell>
          <cell r="F487">
            <v>5998</v>
          </cell>
        </row>
        <row r="488">
          <cell r="D488">
            <v>16538</v>
          </cell>
          <cell r="E488">
            <v>18022</v>
          </cell>
          <cell r="F488">
            <v>17868</v>
          </cell>
        </row>
        <row r="489">
          <cell r="D489">
            <v>14752</v>
          </cell>
          <cell r="E489">
            <v>16076</v>
          </cell>
          <cell r="F489">
            <v>15939</v>
          </cell>
        </row>
        <row r="490">
          <cell r="D490">
            <v>9093</v>
          </cell>
          <cell r="E490">
            <v>9909</v>
          </cell>
          <cell r="F490">
            <v>9824</v>
          </cell>
        </row>
        <row r="491">
          <cell r="D491">
            <v>36342</v>
          </cell>
          <cell r="E491">
            <v>39603</v>
          </cell>
          <cell r="F491">
            <v>39265</v>
          </cell>
        </row>
        <row r="492">
          <cell r="D492">
            <v>16456</v>
          </cell>
          <cell r="E492">
            <v>17932</v>
          </cell>
          <cell r="F492">
            <v>17780</v>
          </cell>
        </row>
        <row r="493">
          <cell r="D493">
            <v>38065</v>
          </cell>
          <cell r="E493">
            <v>41480</v>
          </cell>
          <cell r="F493">
            <v>41126</v>
          </cell>
        </row>
        <row r="494">
          <cell r="D494">
            <v>17494</v>
          </cell>
          <cell r="E494">
            <v>19063</v>
          </cell>
          <cell r="F494">
            <v>18901</v>
          </cell>
        </row>
        <row r="495">
          <cell r="D495">
            <v>69990</v>
          </cell>
          <cell r="E495">
            <v>76269</v>
          </cell>
          <cell r="F495">
            <v>75620</v>
          </cell>
        </row>
        <row r="496">
          <cell r="D496">
            <v>58566</v>
          </cell>
          <cell r="E496">
            <v>63820</v>
          </cell>
          <cell r="F496">
            <v>63277</v>
          </cell>
        </row>
        <row r="497">
          <cell r="D497">
            <v>23604</v>
          </cell>
          <cell r="E497">
            <v>25721</v>
          </cell>
          <cell r="F497">
            <v>25502</v>
          </cell>
        </row>
        <row r="498">
          <cell r="D498">
            <v>5811</v>
          </cell>
          <cell r="E498">
            <v>6332</v>
          </cell>
          <cell r="F498">
            <v>6278</v>
          </cell>
        </row>
        <row r="499">
          <cell r="D499">
            <v>64436</v>
          </cell>
          <cell r="E499">
            <v>70217</v>
          </cell>
          <cell r="F499">
            <v>69619</v>
          </cell>
        </row>
        <row r="500">
          <cell r="D500">
            <v>3849</v>
          </cell>
          <cell r="E500">
            <v>4194</v>
          </cell>
          <cell r="F500">
            <v>4159</v>
          </cell>
        </row>
        <row r="501">
          <cell r="D501">
            <v>17888</v>
          </cell>
          <cell r="E501">
            <v>19493</v>
          </cell>
          <cell r="F501">
            <v>19327</v>
          </cell>
        </row>
        <row r="502">
          <cell r="D502">
            <v>12391</v>
          </cell>
          <cell r="E502">
            <v>13503</v>
          </cell>
          <cell r="F502">
            <v>13388</v>
          </cell>
        </row>
        <row r="503">
          <cell r="D503">
            <v>12249</v>
          </cell>
          <cell r="E503">
            <v>13348</v>
          </cell>
          <cell r="F503">
            <v>13234</v>
          </cell>
        </row>
        <row r="504">
          <cell r="D504">
            <v>9473</v>
          </cell>
          <cell r="E504">
            <v>10323</v>
          </cell>
          <cell r="F504">
            <v>10235</v>
          </cell>
        </row>
        <row r="505">
          <cell r="D505">
            <v>30417</v>
          </cell>
          <cell r="E505">
            <v>33146</v>
          </cell>
          <cell r="F505">
            <v>32863</v>
          </cell>
        </row>
        <row r="506">
          <cell r="D506">
            <v>16630</v>
          </cell>
          <cell r="E506">
            <v>18122</v>
          </cell>
          <cell r="F506">
            <v>17967</v>
          </cell>
        </row>
        <row r="507">
          <cell r="D507">
            <v>5950</v>
          </cell>
          <cell r="E507">
            <v>6484</v>
          </cell>
          <cell r="F507">
            <v>6429</v>
          </cell>
        </row>
        <row r="508">
          <cell r="D508">
            <v>53169</v>
          </cell>
          <cell r="E508">
            <v>57939</v>
          </cell>
          <cell r="F508">
            <v>57446</v>
          </cell>
        </row>
        <row r="509">
          <cell r="D509">
            <v>10788</v>
          </cell>
          <cell r="E509">
            <v>11756</v>
          </cell>
          <cell r="F509">
            <v>11656</v>
          </cell>
        </row>
        <row r="510">
          <cell r="D510">
            <v>46759</v>
          </cell>
          <cell r="E510">
            <v>50954</v>
          </cell>
          <cell r="F510">
            <v>50520</v>
          </cell>
        </row>
        <row r="511">
          <cell r="D511">
            <v>19122</v>
          </cell>
          <cell r="E511">
            <v>20837</v>
          </cell>
          <cell r="F511">
            <v>20660</v>
          </cell>
        </row>
        <row r="512">
          <cell r="D512">
            <v>13596</v>
          </cell>
          <cell r="E512">
            <v>14816</v>
          </cell>
          <cell r="F512">
            <v>14690</v>
          </cell>
        </row>
        <row r="513">
          <cell r="D513">
            <v>18985</v>
          </cell>
          <cell r="E513">
            <v>20689</v>
          </cell>
          <cell r="F513">
            <v>20512</v>
          </cell>
        </row>
        <row r="514">
          <cell r="D514">
            <v>34962</v>
          </cell>
          <cell r="E514">
            <v>38098</v>
          </cell>
          <cell r="F514">
            <v>37774</v>
          </cell>
        </row>
        <row r="515">
          <cell r="D515">
            <v>143240</v>
          </cell>
          <cell r="E515">
            <v>156091</v>
          </cell>
          <cell r="F515">
            <v>154761</v>
          </cell>
        </row>
        <row r="522">
          <cell r="D522">
            <v>15408</v>
          </cell>
          <cell r="E522">
            <v>16790</v>
          </cell>
          <cell r="F522">
            <v>16647</v>
          </cell>
        </row>
        <row r="523">
          <cell r="D523">
            <v>11995</v>
          </cell>
          <cell r="E523">
            <v>13071</v>
          </cell>
          <cell r="F523">
            <v>12960</v>
          </cell>
        </row>
        <row r="524">
          <cell r="D524">
            <v>6144</v>
          </cell>
          <cell r="E524">
            <v>6696</v>
          </cell>
          <cell r="F524">
            <v>6639</v>
          </cell>
        </row>
        <row r="525">
          <cell r="D525">
            <v>10102</v>
          </cell>
          <cell r="E525">
            <v>11008</v>
          </cell>
          <cell r="F525">
            <v>10914</v>
          </cell>
        </row>
        <row r="526">
          <cell r="D526">
            <v>114443</v>
          </cell>
          <cell r="E526">
            <v>124711</v>
          </cell>
          <cell r="F526">
            <v>123648</v>
          </cell>
        </row>
        <row r="527">
          <cell r="D527">
            <v>21249</v>
          </cell>
          <cell r="E527">
            <v>23155</v>
          </cell>
          <cell r="F527">
            <v>22958</v>
          </cell>
        </row>
        <row r="528">
          <cell r="D528">
            <v>32770</v>
          </cell>
          <cell r="E528">
            <v>35710</v>
          </cell>
          <cell r="F528">
            <v>35406</v>
          </cell>
        </row>
        <row r="529">
          <cell r="D529">
            <v>31874</v>
          </cell>
          <cell r="E529">
            <v>34734</v>
          </cell>
          <cell r="F529">
            <v>34438</v>
          </cell>
        </row>
        <row r="530">
          <cell r="D530">
            <v>28902</v>
          </cell>
          <cell r="E530">
            <v>31495</v>
          </cell>
          <cell r="F530">
            <v>31227</v>
          </cell>
        </row>
        <row r="531">
          <cell r="D531">
            <v>2937</v>
          </cell>
          <cell r="E531">
            <v>3200</v>
          </cell>
          <cell r="F531">
            <v>3173</v>
          </cell>
        </row>
        <row r="532">
          <cell r="D532">
            <v>6215</v>
          </cell>
          <cell r="E532">
            <v>6773</v>
          </cell>
          <cell r="F532">
            <v>6715</v>
          </cell>
        </row>
        <row r="533">
          <cell r="D533">
            <v>584483</v>
          </cell>
          <cell r="E533">
            <v>636920</v>
          </cell>
          <cell r="F533">
            <v>631495</v>
          </cell>
        </row>
        <row r="534">
          <cell r="D534">
            <v>20722</v>
          </cell>
          <cell r="E534">
            <v>22581</v>
          </cell>
          <cell r="F534">
            <v>22389</v>
          </cell>
        </row>
        <row r="535">
          <cell r="D535">
            <v>16013</v>
          </cell>
          <cell r="E535">
            <v>17450</v>
          </cell>
          <cell r="F535">
            <v>17301</v>
          </cell>
        </row>
        <row r="536">
          <cell r="D536">
            <v>55214</v>
          </cell>
          <cell r="E536">
            <v>60168</v>
          </cell>
          <cell r="F536">
            <v>59655</v>
          </cell>
        </row>
        <row r="537">
          <cell r="D537">
            <v>58715</v>
          </cell>
          <cell r="E537">
            <v>63983</v>
          </cell>
          <cell r="F537">
            <v>63438</v>
          </cell>
        </row>
        <row r="538">
          <cell r="D538">
            <v>475753</v>
          </cell>
          <cell r="E538">
            <v>518436</v>
          </cell>
          <cell r="F538">
            <v>514020</v>
          </cell>
        </row>
        <row r="539">
          <cell r="D539">
            <v>10339</v>
          </cell>
          <cell r="E539">
            <v>11267</v>
          </cell>
          <cell r="F539">
            <v>11171</v>
          </cell>
        </row>
        <row r="540">
          <cell r="D540">
            <v>60996</v>
          </cell>
          <cell r="E540">
            <v>66469</v>
          </cell>
          <cell r="F540">
            <v>65903</v>
          </cell>
        </row>
        <row r="541">
          <cell r="D541">
            <v>149687</v>
          </cell>
          <cell r="E541">
            <v>163117</v>
          </cell>
          <cell r="F541">
            <v>161727</v>
          </cell>
        </row>
        <row r="542">
          <cell r="D542">
            <v>10823</v>
          </cell>
          <cell r="E542">
            <v>11794</v>
          </cell>
          <cell r="F542">
            <v>11694</v>
          </cell>
        </row>
        <row r="543">
          <cell r="D543">
            <v>55206</v>
          </cell>
          <cell r="E543">
            <v>60159</v>
          </cell>
          <cell r="F543">
            <v>59647</v>
          </cell>
        </row>
        <row r="544">
          <cell r="D544">
            <v>31968</v>
          </cell>
          <cell r="E544">
            <v>34836</v>
          </cell>
          <cell r="F544">
            <v>34539</v>
          </cell>
        </row>
        <row r="545">
          <cell r="D545">
            <v>135297</v>
          </cell>
          <cell r="E545">
            <v>147435</v>
          </cell>
          <cell r="F545">
            <v>146179</v>
          </cell>
        </row>
        <row r="546">
          <cell r="D546">
            <v>33651</v>
          </cell>
          <cell r="E546">
            <v>36671</v>
          </cell>
          <cell r="F546">
            <v>36358</v>
          </cell>
        </row>
        <row r="547">
          <cell r="D547">
            <v>44196</v>
          </cell>
          <cell r="E547">
            <v>48161</v>
          </cell>
          <cell r="F547">
            <v>47751</v>
          </cell>
        </row>
        <row r="548">
          <cell r="D548">
            <v>7438</v>
          </cell>
          <cell r="E548">
            <v>8105</v>
          </cell>
          <cell r="F548">
            <v>8036</v>
          </cell>
        </row>
        <row r="549">
          <cell r="D549">
            <v>6289</v>
          </cell>
          <cell r="E549">
            <v>6853</v>
          </cell>
          <cell r="F549">
            <v>6795</v>
          </cell>
        </row>
        <row r="550">
          <cell r="D550">
            <v>60323</v>
          </cell>
          <cell r="E550">
            <v>65735</v>
          </cell>
          <cell r="F550">
            <v>65175</v>
          </cell>
        </row>
        <row r="551">
          <cell r="D551">
            <v>6086</v>
          </cell>
          <cell r="E551">
            <v>6632</v>
          </cell>
          <cell r="F551">
            <v>6576</v>
          </cell>
        </row>
        <row r="552">
          <cell r="D552">
            <v>23112</v>
          </cell>
          <cell r="E552">
            <v>25185</v>
          </cell>
          <cell r="F552">
            <v>24971</v>
          </cell>
        </row>
        <row r="553">
          <cell r="D553">
            <v>31277</v>
          </cell>
          <cell r="E553">
            <v>34083</v>
          </cell>
          <cell r="F553">
            <v>33792</v>
          </cell>
        </row>
        <row r="554">
          <cell r="D554">
            <v>9993</v>
          </cell>
          <cell r="E554">
            <v>10889</v>
          </cell>
          <cell r="F554">
            <v>10796</v>
          </cell>
        </row>
        <row r="555">
          <cell r="D555">
            <v>70255</v>
          </cell>
          <cell r="E555">
            <v>76558</v>
          </cell>
          <cell r="F555">
            <v>75906</v>
          </cell>
        </row>
        <row r="556">
          <cell r="D556">
            <v>42695</v>
          </cell>
          <cell r="E556">
            <v>46525</v>
          </cell>
          <cell r="F556">
            <v>46129</v>
          </cell>
        </row>
        <row r="557">
          <cell r="D557">
            <v>110056</v>
          </cell>
          <cell r="E557">
            <v>119930</v>
          </cell>
          <cell r="F557">
            <v>118908</v>
          </cell>
        </row>
        <row r="558">
          <cell r="D558">
            <v>44677</v>
          </cell>
          <cell r="E558">
            <v>48685</v>
          </cell>
          <cell r="F558">
            <v>48271</v>
          </cell>
        </row>
        <row r="559">
          <cell r="D559">
            <v>185197</v>
          </cell>
          <cell r="E559">
            <v>201812</v>
          </cell>
          <cell r="F559">
            <v>200093</v>
          </cell>
        </row>
        <row r="560">
          <cell r="D560">
            <v>161725</v>
          </cell>
          <cell r="E560">
            <v>176235</v>
          </cell>
          <cell r="F560">
            <v>174734</v>
          </cell>
        </row>
        <row r="561">
          <cell r="D561">
            <v>56401</v>
          </cell>
          <cell r="E561">
            <v>61461</v>
          </cell>
          <cell r="F561">
            <v>60938</v>
          </cell>
        </row>
        <row r="562">
          <cell r="D562">
            <v>6724</v>
          </cell>
          <cell r="E562">
            <v>7327</v>
          </cell>
          <cell r="F562">
            <v>7265</v>
          </cell>
        </row>
        <row r="563">
          <cell r="D563">
            <v>158062</v>
          </cell>
          <cell r="E563">
            <v>172243</v>
          </cell>
          <cell r="F563">
            <v>170776</v>
          </cell>
        </row>
        <row r="564">
          <cell r="D564">
            <v>3365</v>
          </cell>
          <cell r="E564">
            <v>3667</v>
          </cell>
          <cell r="F564">
            <v>3635</v>
          </cell>
        </row>
        <row r="565">
          <cell r="D565">
            <v>39201</v>
          </cell>
          <cell r="E565">
            <v>42718</v>
          </cell>
          <cell r="F565">
            <v>42354</v>
          </cell>
        </row>
        <row r="566">
          <cell r="D566">
            <v>22418</v>
          </cell>
          <cell r="E566">
            <v>24430</v>
          </cell>
          <cell r="F566">
            <v>24221</v>
          </cell>
        </row>
        <row r="567">
          <cell r="D567">
            <v>17902</v>
          </cell>
          <cell r="E567">
            <v>19508</v>
          </cell>
          <cell r="F567">
            <v>19342</v>
          </cell>
        </row>
        <row r="568">
          <cell r="D568">
            <v>13616</v>
          </cell>
          <cell r="E568">
            <v>14837</v>
          </cell>
          <cell r="F568">
            <v>14711</v>
          </cell>
        </row>
        <row r="569">
          <cell r="D569">
            <v>67457</v>
          </cell>
          <cell r="E569">
            <v>73509</v>
          </cell>
          <cell r="F569">
            <v>72883</v>
          </cell>
        </row>
        <row r="570">
          <cell r="D570">
            <v>49148</v>
          </cell>
          <cell r="E570">
            <v>53557</v>
          </cell>
          <cell r="F570">
            <v>53101</v>
          </cell>
        </row>
        <row r="571">
          <cell r="D571">
            <v>7301</v>
          </cell>
          <cell r="E571">
            <v>7957</v>
          </cell>
          <cell r="F571">
            <v>7889</v>
          </cell>
        </row>
        <row r="572">
          <cell r="D572">
            <v>82549</v>
          </cell>
          <cell r="E572">
            <v>89955</v>
          </cell>
          <cell r="F572">
            <v>89189</v>
          </cell>
        </row>
        <row r="573">
          <cell r="D573">
            <v>24801</v>
          </cell>
          <cell r="E573">
            <v>27026</v>
          </cell>
          <cell r="F573">
            <v>26795</v>
          </cell>
        </row>
        <row r="574">
          <cell r="D574">
            <v>89248</v>
          </cell>
          <cell r="E574">
            <v>97255</v>
          </cell>
          <cell r="F574">
            <v>96426</v>
          </cell>
        </row>
        <row r="575">
          <cell r="D575">
            <v>47457</v>
          </cell>
          <cell r="E575">
            <v>51714</v>
          </cell>
          <cell r="F575">
            <v>51274</v>
          </cell>
        </row>
        <row r="576">
          <cell r="D576">
            <v>33163</v>
          </cell>
          <cell r="E576">
            <v>36138</v>
          </cell>
          <cell r="F576">
            <v>35830</v>
          </cell>
        </row>
        <row r="577">
          <cell r="D577">
            <v>48495</v>
          </cell>
          <cell r="E577">
            <v>52846</v>
          </cell>
          <cell r="F577">
            <v>52395</v>
          </cell>
        </row>
        <row r="578">
          <cell r="D578">
            <v>76559</v>
          </cell>
          <cell r="E578">
            <v>83427</v>
          </cell>
          <cell r="F578">
            <v>82717</v>
          </cell>
        </row>
        <row r="579">
          <cell r="D579">
            <v>370003</v>
          </cell>
          <cell r="E579">
            <v>403196</v>
          </cell>
          <cell r="F579">
            <v>399763</v>
          </cell>
        </row>
        <row r="586">
          <cell r="D586">
            <v>1076</v>
          </cell>
          <cell r="E586">
            <v>1076</v>
          </cell>
          <cell r="F586">
            <v>1076</v>
          </cell>
        </row>
        <row r="587">
          <cell r="D587">
            <v>917</v>
          </cell>
          <cell r="E587">
            <v>917</v>
          </cell>
          <cell r="F587">
            <v>917</v>
          </cell>
        </row>
        <row r="588">
          <cell r="D588">
            <v>706</v>
          </cell>
          <cell r="E588">
            <v>706</v>
          </cell>
          <cell r="F588">
            <v>706</v>
          </cell>
        </row>
        <row r="589">
          <cell r="D589">
            <v>833</v>
          </cell>
          <cell r="E589">
            <v>833</v>
          </cell>
          <cell r="F589">
            <v>833</v>
          </cell>
        </row>
        <row r="590">
          <cell r="D590">
            <v>4838</v>
          </cell>
          <cell r="E590">
            <v>4838</v>
          </cell>
          <cell r="F590">
            <v>4838</v>
          </cell>
        </row>
        <row r="591">
          <cell r="D591">
            <v>1186</v>
          </cell>
          <cell r="E591">
            <v>1186</v>
          </cell>
          <cell r="F591">
            <v>1186</v>
          </cell>
        </row>
        <row r="592">
          <cell r="D592">
            <v>2323</v>
          </cell>
          <cell r="E592">
            <v>2323</v>
          </cell>
          <cell r="F592">
            <v>2323</v>
          </cell>
        </row>
        <row r="593">
          <cell r="D593">
            <v>1511</v>
          </cell>
          <cell r="E593">
            <v>1511</v>
          </cell>
          <cell r="F593">
            <v>1511</v>
          </cell>
        </row>
        <row r="594">
          <cell r="D594">
            <v>2153</v>
          </cell>
          <cell r="E594">
            <v>2153</v>
          </cell>
          <cell r="F594">
            <v>2153</v>
          </cell>
        </row>
        <row r="595">
          <cell r="D595">
            <v>560</v>
          </cell>
          <cell r="E595">
            <v>560</v>
          </cell>
          <cell r="F595">
            <v>560</v>
          </cell>
        </row>
        <row r="596">
          <cell r="D596">
            <v>680</v>
          </cell>
          <cell r="E596">
            <v>680</v>
          </cell>
          <cell r="F596">
            <v>680</v>
          </cell>
        </row>
        <row r="597">
          <cell r="D597">
            <v>23191</v>
          </cell>
          <cell r="E597">
            <v>23191</v>
          </cell>
          <cell r="F597">
            <v>23191</v>
          </cell>
        </row>
        <row r="598">
          <cell r="D598">
            <v>1438</v>
          </cell>
          <cell r="E598">
            <v>1438</v>
          </cell>
          <cell r="F598">
            <v>1438</v>
          </cell>
        </row>
        <row r="599">
          <cell r="D599">
            <v>931</v>
          </cell>
          <cell r="E599">
            <v>931</v>
          </cell>
          <cell r="F599">
            <v>931</v>
          </cell>
        </row>
        <row r="600">
          <cell r="D600">
            <v>3951</v>
          </cell>
          <cell r="E600">
            <v>3951</v>
          </cell>
          <cell r="F600">
            <v>3951</v>
          </cell>
        </row>
        <row r="601">
          <cell r="D601">
            <v>2548</v>
          </cell>
          <cell r="E601">
            <v>2548</v>
          </cell>
          <cell r="F601">
            <v>2548</v>
          </cell>
        </row>
        <row r="602">
          <cell r="D602">
            <v>19098</v>
          </cell>
          <cell r="E602">
            <v>19098</v>
          </cell>
          <cell r="F602">
            <v>19098</v>
          </cell>
        </row>
        <row r="603">
          <cell r="D603">
            <v>969</v>
          </cell>
          <cell r="E603">
            <v>969</v>
          </cell>
          <cell r="F603">
            <v>969</v>
          </cell>
        </row>
        <row r="604">
          <cell r="D604">
            <v>3619</v>
          </cell>
          <cell r="E604">
            <v>3619</v>
          </cell>
          <cell r="F604">
            <v>3619</v>
          </cell>
        </row>
        <row r="605">
          <cell r="D605">
            <v>7904</v>
          </cell>
          <cell r="E605">
            <v>7904</v>
          </cell>
          <cell r="F605">
            <v>7904</v>
          </cell>
        </row>
        <row r="606">
          <cell r="D606">
            <v>1130</v>
          </cell>
          <cell r="E606">
            <v>1130</v>
          </cell>
          <cell r="F606">
            <v>1130</v>
          </cell>
        </row>
        <row r="607">
          <cell r="D607">
            <v>2513</v>
          </cell>
          <cell r="E607">
            <v>2513</v>
          </cell>
          <cell r="F607">
            <v>2513</v>
          </cell>
        </row>
        <row r="608">
          <cell r="D608">
            <v>2154</v>
          </cell>
          <cell r="E608">
            <v>2154</v>
          </cell>
          <cell r="F608">
            <v>2154</v>
          </cell>
        </row>
        <row r="609">
          <cell r="D609">
            <v>4802</v>
          </cell>
          <cell r="E609">
            <v>4802</v>
          </cell>
          <cell r="F609">
            <v>4802</v>
          </cell>
        </row>
        <row r="610">
          <cell r="D610">
            <v>1553</v>
          </cell>
          <cell r="E610">
            <v>1553</v>
          </cell>
          <cell r="F610">
            <v>1553</v>
          </cell>
        </row>
        <row r="611">
          <cell r="D611">
            <v>6656</v>
          </cell>
          <cell r="E611">
            <v>6656</v>
          </cell>
          <cell r="F611">
            <v>6656</v>
          </cell>
        </row>
        <row r="612">
          <cell r="D612">
            <v>1080</v>
          </cell>
          <cell r="E612">
            <v>1080</v>
          </cell>
          <cell r="F612">
            <v>1080</v>
          </cell>
        </row>
        <row r="613">
          <cell r="D613">
            <v>747</v>
          </cell>
          <cell r="E613">
            <v>747</v>
          </cell>
          <cell r="F613">
            <v>747</v>
          </cell>
        </row>
        <row r="614">
          <cell r="D614">
            <v>2796</v>
          </cell>
          <cell r="E614">
            <v>2796</v>
          </cell>
          <cell r="F614">
            <v>2796</v>
          </cell>
        </row>
        <row r="615">
          <cell r="D615">
            <v>650</v>
          </cell>
          <cell r="E615">
            <v>650</v>
          </cell>
          <cell r="F615">
            <v>650</v>
          </cell>
        </row>
        <row r="616">
          <cell r="D616">
            <v>1936</v>
          </cell>
          <cell r="E616">
            <v>1936</v>
          </cell>
          <cell r="F616">
            <v>1936</v>
          </cell>
        </row>
        <row r="617">
          <cell r="D617">
            <v>1727</v>
          </cell>
          <cell r="E617">
            <v>1727</v>
          </cell>
          <cell r="F617">
            <v>1727</v>
          </cell>
        </row>
        <row r="618">
          <cell r="D618">
            <v>1064</v>
          </cell>
          <cell r="E618">
            <v>1064</v>
          </cell>
          <cell r="F618">
            <v>1064</v>
          </cell>
        </row>
        <row r="619">
          <cell r="D619">
            <v>4254</v>
          </cell>
          <cell r="E619">
            <v>4254</v>
          </cell>
          <cell r="F619">
            <v>4254</v>
          </cell>
        </row>
        <row r="620">
          <cell r="D620">
            <v>1926</v>
          </cell>
          <cell r="E620">
            <v>1926</v>
          </cell>
          <cell r="F620">
            <v>1926</v>
          </cell>
        </row>
        <row r="621">
          <cell r="D621">
            <v>4456</v>
          </cell>
          <cell r="E621">
            <v>4456</v>
          </cell>
          <cell r="F621">
            <v>4456</v>
          </cell>
        </row>
        <row r="622">
          <cell r="D622">
            <v>2048</v>
          </cell>
          <cell r="E622">
            <v>2048</v>
          </cell>
          <cell r="F622">
            <v>2048</v>
          </cell>
        </row>
        <row r="623">
          <cell r="D623">
            <v>8193</v>
          </cell>
          <cell r="E623">
            <v>8193</v>
          </cell>
          <cell r="F623">
            <v>8193</v>
          </cell>
        </row>
        <row r="624">
          <cell r="D624">
            <v>6855</v>
          </cell>
          <cell r="E624">
            <v>6855</v>
          </cell>
          <cell r="F624">
            <v>6855</v>
          </cell>
        </row>
        <row r="625">
          <cell r="D625">
            <v>2763</v>
          </cell>
          <cell r="E625">
            <v>2763</v>
          </cell>
          <cell r="F625">
            <v>2763</v>
          </cell>
        </row>
        <row r="626">
          <cell r="D626">
            <v>680</v>
          </cell>
          <cell r="E626">
            <v>680</v>
          </cell>
          <cell r="F626">
            <v>680</v>
          </cell>
        </row>
        <row r="627">
          <cell r="D627">
            <v>7543</v>
          </cell>
          <cell r="E627">
            <v>7543</v>
          </cell>
          <cell r="F627">
            <v>7543</v>
          </cell>
        </row>
        <row r="628">
          <cell r="D628">
            <v>451</v>
          </cell>
          <cell r="E628">
            <v>451</v>
          </cell>
          <cell r="F628">
            <v>451</v>
          </cell>
        </row>
        <row r="629">
          <cell r="D629">
            <v>2094</v>
          </cell>
          <cell r="E629">
            <v>2094</v>
          </cell>
          <cell r="F629">
            <v>2094</v>
          </cell>
        </row>
        <row r="630">
          <cell r="D630">
            <v>1450</v>
          </cell>
          <cell r="E630">
            <v>1450</v>
          </cell>
          <cell r="F630">
            <v>1450</v>
          </cell>
        </row>
        <row r="631">
          <cell r="D631">
            <v>1434</v>
          </cell>
          <cell r="E631">
            <v>1434</v>
          </cell>
          <cell r="F631">
            <v>1434</v>
          </cell>
        </row>
        <row r="632">
          <cell r="D632">
            <v>1109</v>
          </cell>
          <cell r="E632">
            <v>1109</v>
          </cell>
          <cell r="F632">
            <v>1109</v>
          </cell>
        </row>
        <row r="633">
          <cell r="D633">
            <v>3560</v>
          </cell>
          <cell r="E633">
            <v>3560</v>
          </cell>
          <cell r="F633">
            <v>3560</v>
          </cell>
        </row>
        <row r="634">
          <cell r="D634">
            <v>1947</v>
          </cell>
          <cell r="E634">
            <v>1947</v>
          </cell>
          <cell r="F634">
            <v>1947</v>
          </cell>
        </row>
        <row r="635">
          <cell r="D635">
            <v>697</v>
          </cell>
          <cell r="E635">
            <v>697</v>
          </cell>
          <cell r="F635">
            <v>697</v>
          </cell>
        </row>
        <row r="636">
          <cell r="D636">
            <v>6224</v>
          </cell>
          <cell r="E636">
            <v>6224</v>
          </cell>
          <cell r="F636">
            <v>6224</v>
          </cell>
        </row>
        <row r="637">
          <cell r="D637">
            <v>1263</v>
          </cell>
          <cell r="E637">
            <v>1263</v>
          </cell>
          <cell r="F637">
            <v>1263</v>
          </cell>
        </row>
        <row r="638">
          <cell r="D638">
            <v>5473</v>
          </cell>
          <cell r="E638">
            <v>5473</v>
          </cell>
          <cell r="F638">
            <v>5473</v>
          </cell>
        </row>
        <row r="639">
          <cell r="D639">
            <v>2238</v>
          </cell>
          <cell r="E639">
            <v>2238</v>
          </cell>
          <cell r="F639">
            <v>2238</v>
          </cell>
        </row>
        <row r="640">
          <cell r="D640">
            <v>1591</v>
          </cell>
          <cell r="E640">
            <v>1591</v>
          </cell>
          <cell r="F640">
            <v>1591</v>
          </cell>
        </row>
        <row r="641">
          <cell r="D641">
            <v>2222</v>
          </cell>
          <cell r="E641">
            <v>2222</v>
          </cell>
          <cell r="F641">
            <v>2222</v>
          </cell>
        </row>
        <row r="642">
          <cell r="D642">
            <v>4092</v>
          </cell>
          <cell r="E642">
            <v>4092</v>
          </cell>
          <cell r="F642">
            <v>4092</v>
          </cell>
        </row>
        <row r="643">
          <cell r="D643">
            <v>16765</v>
          </cell>
          <cell r="E643">
            <v>16765</v>
          </cell>
          <cell r="F643">
            <v>16765</v>
          </cell>
        </row>
        <row r="650">
          <cell r="E650">
            <v>0</v>
          </cell>
          <cell r="F650">
            <v>6319</v>
          </cell>
        </row>
        <row r="651">
          <cell r="E651">
            <v>0</v>
          </cell>
          <cell r="F651">
            <v>5387</v>
          </cell>
        </row>
        <row r="652">
          <cell r="E652">
            <v>0</v>
          </cell>
          <cell r="F652">
            <v>4148</v>
          </cell>
        </row>
        <row r="653">
          <cell r="E653">
            <v>0</v>
          </cell>
          <cell r="F653">
            <v>4891</v>
          </cell>
        </row>
        <row r="654">
          <cell r="E654">
            <v>0</v>
          </cell>
          <cell r="F654">
            <v>28420</v>
          </cell>
        </row>
        <row r="655">
          <cell r="E655">
            <v>0</v>
          </cell>
          <cell r="F655">
            <v>6967</v>
          </cell>
        </row>
        <row r="656">
          <cell r="E656">
            <v>0</v>
          </cell>
          <cell r="F656">
            <v>13646</v>
          </cell>
        </row>
        <row r="657">
          <cell r="E657">
            <v>0</v>
          </cell>
          <cell r="F657">
            <v>8876</v>
          </cell>
        </row>
        <row r="658">
          <cell r="E658">
            <v>0</v>
          </cell>
          <cell r="F658">
            <v>12648</v>
          </cell>
        </row>
        <row r="659">
          <cell r="E659">
            <v>0</v>
          </cell>
          <cell r="F659">
            <v>3290</v>
          </cell>
        </row>
        <row r="660">
          <cell r="E660">
            <v>0</v>
          </cell>
          <cell r="F660">
            <v>3994</v>
          </cell>
        </row>
        <row r="661">
          <cell r="E661">
            <v>0</v>
          </cell>
          <cell r="F661">
            <v>136241</v>
          </cell>
        </row>
        <row r="662">
          <cell r="E662">
            <v>0</v>
          </cell>
          <cell r="F662">
            <v>8446</v>
          </cell>
        </row>
        <row r="663">
          <cell r="E663">
            <v>0</v>
          </cell>
          <cell r="F663">
            <v>5470</v>
          </cell>
        </row>
        <row r="664">
          <cell r="E664">
            <v>0</v>
          </cell>
          <cell r="F664">
            <v>23210</v>
          </cell>
        </row>
        <row r="665">
          <cell r="E665">
            <v>0</v>
          </cell>
          <cell r="F665">
            <v>14968</v>
          </cell>
        </row>
        <row r="666">
          <cell r="E666">
            <v>0</v>
          </cell>
          <cell r="F666">
            <v>112194</v>
          </cell>
        </row>
        <row r="667">
          <cell r="E667">
            <v>0</v>
          </cell>
          <cell r="F667">
            <v>5694</v>
          </cell>
        </row>
        <row r="668">
          <cell r="E668">
            <v>0</v>
          </cell>
          <cell r="F668">
            <v>21261</v>
          </cell>
        </row>
        <row r="669">
          <cell r="E669">
            <v>0</v>
          </cell>
          <cell r="F669">
            <v>46432</v>
          </cell>
        </row>
        <row r="670">
          <cell r="E670">
            <v>0</v>
          </cell>
          <cell r="F670">
            <v>6638</v>
          </cell>
        </row>
        <row r="671">
          <cell r="E671">
            <v>0</v>
          </cell>
          <cell r="F671">
            <v>14763</v>
          </cell>
        </row>
        <row r="672">
          <cell r="E672">
            <v>0</v>
          </cell>
          <cell r="F672">
            <v>12654</v>
          </cell>
        </row>
        <row r="673">
          <cell r="E673">
            <v>0</v>
          </cell>
          <cell r="F673">
            <v>28211</v>
          </cell>
        </row>
        <row r="674">
          <cell r="E674">
            <v>0</v>
          </cell>
          <cell r="F674">
            <v>9125</v>
          </cell>
        </row>
        <row r="675">
          <cell r="E675">
            <v>0</v>
          </cell>
          <cell r="F675">
            <v>39103</v>
          </cell>
        </row>
        <row r="676">
          <cell r="E676">
            <v>0</v>
          </cell>
          <cell r="F676">
            <v>6342</v>
          </cell>
        </row>
        <row r="677">
          <cell r="E677">
            <v>0</v>
          </cell>
          <cell r="F677">
            <v>4386</v>
          </cell>
        </row>
        <row r="678">
          <cell r="E678">
            <v>0</v>
          </cell>
          <cell r="F678">
            <v>16428</v>
          </cell>
        </row>
        <row r="679">
          <cell r="E679">
            <v>0</v>
          </cell>
          <cell r="F679">
            <v>3817</v>
          </cell>
        </row>
        <row r="680">
          <cell r="E680">
            <v>0</v>
          </cell>
          <cell r="F680">
            <v>11372</v>
          </cell>
        </row>
        <row r="681">
          <cell r="E681">
            <v>0</v>
          </cell>
          <cell r="F681">
            <v>10144</v>
          </cell>
        </row>
        <row r="682">
          <cell r="E682">
            <v>0</v>
          </cell>
          <cell r="F682">
            <v>6253</v>
          </cell>
        </row>
        <row r="683">
          <cell r="E683">
            <v>0</v>
          </cell>
          <cell r="F683">
            <v>24991</v>
          </cell>
        </row>
        <row r="684">
          <cell r="E684">
            <v>0</v>
          </cell>
          <cell r="F684">
            <v>11316</v>
          </cell>
        </row>
        <row r="685">
          <cell r="E685">
            <v>0</v>
          </cell>
          <cell r="F685">
            <v>26175</v>
          </cell>
        </row>
        <row r="686">
          <cell r="E686">
            <v>0</v>
          </cell>
          <cell r="F686">
            <v>12030</v>
          </cell>
        </row>
        <row r="687">
          <cell r="E687">
            <v>0</v>
          </cell>
          <cell r="F687">
            <v>48129</v>
          </cell>
        </row>
        <row r="688">
          <cell r="E688">
            <v>0</v>
          </cell>
          <cell r="F688">
            <v>40273</v>
          </cell>
        </row>
        <row r="689">
          <cell r="E689">
            <v>0</v>
          </cell>
          <cell r="F689">
            <v>16231</v>
          </cell>
        </row>
        <row r="690">
          <cell r="E690">
            <v>0</v>
          </cell>
          <cell r="F690">
            <v>3996</v>
          </cell>
        </row>
        <row r="691">
          <cell r="E691">
            <v>0</v>
          </cell>
          <cell r="F691">
            <v>44309</v>
          </cell>
        </row>
        <row r="692">
          <cell r="E692">
            <v>0</v>
          </cell>
          <cell r="F692">
            <v>2647</v>
          </cell>
        </row>
        <row r="693">
          <cell r="E693">
            <v>0</v>
          </cell>
          <cell r="F693">
            <v>12301</v>
          </cell>
        </row>
        <row r="694">
          <cell r="E694">
            <v>0</v>
          </cell>
          <cell r="F694">
            <v>8521</v>
          </cell>
        </row>
        <row r="695">
          <cell r="E695">
            <v>0</v>
          </cell>
          <cell r="F695">
            <v>8423</v>
          </cell>
        </row>
        <row r="696">
          <cell r="E696">
            <v>0</v>
          </cell>
          <cell r="F696">
            <v>6514</v>
          </cell>
        </row>
        <row r="697">
          <cell r="E697">
            <v>0</v>
          </cell>
          <cell r="F697">
            <v>20916</v>
          </cell>
        </row>
        <row r="698">
          <cell r="E698">
            <v>0</v>
          </cell>
          <cell r="F698">
            <v>11435</v>
          </cell>
        </row>
        <row r="699">
          <cell r="E699">
            <v>0</v>
          </cell>
          <cell r="F699">
            <v>4092</v>
          </cell>
        </row>
        <row r="700">
          <cell r="E700">
            <v>0</v>
          </cell>
          <cell r="F700">
            <v>36562</v>
          </cell>
        </row>
        <row r="701">
          <cell r="E701">
            <v>0</v>
          </cell>
          <cell r="F701">
            <v>7419</v>
          </cell>
        </row>
        <row r="702">
          <cell r="E702">
            <v>0</v>
          </cell>
          <cell r="F702">
            <v>32154</v>
          </cell>
        </row>
        <row r="703">
          <cell r="E703">
            <v>0</v>
          </cell>
          <cell r="F703">
            <v>13149</v>
          </cell>
        </row>
        <row r="704">
          <cell r="E704">
            <v>0</v>
          </cell>
          <cell r="F704">
            <v>9349</v>
          </cell>
        </row>
        <row r="705">
          <cell r="E705">
            <v>0</v>
          </cell>
          <cell r="F705">
            <v>13055</v>
          </cell>
        </row>
        <row r="706">
          <cell r="E706">
            <v>0</v>
          </cell>
          <cell r="F706">
            <v>24041</v>
          </cell>
        </row>
        <row r="707">
          <cell r="E707">
            <v>0</v>
          </cell>
          <cell r="F707">
            <v>98496</v>
          </cell>
        </row>
        <row r="714">
          <cell r="E714">
            <v>0</v>
          </cell>
          <cell r="F714">
            <v>1124</v>
          </cell>
        </row>
        <row r="715">
          <cell r="E715">
            <v>0</v>
          </cell>
          <cell r="F715">
            <v>958</v>
          </cell>
        </row>
        <row r="716">
          <cell r="E716">
            <v>0</v>
          </cell>
          <cell r="F716">
            <v>737</v>
          </cell>
        </row>
        <row r="717">
          <cell r="E717">
            <v>0</v>
          </cell>
          <cell r="F717">
            <v>870</v>
          </cell>
        </row>
        <row r="718">
          <cell r="E718">
            <v>0</v>
          </cell>
          <cell r="F718">
            <v>5053</v>
          </cell>
        </row>
        <row r="719">
          <cell r="E719">
            <v>0</v>
          </cell>
          <cell r="F719">
            <v>1239</v>
          </cell>
        </row>
        <row r="720">
          <cell r="E720">
            <v>0</v>
          </cell>
          <cell r="F720">
            <v>2426</v>
          </cell>
        </row>
        <row r="721">
          <cell r="E721">
            <v>0</v>
          </cell>
          <cell r="F721">
            <v>1578</v>
          </cell>
        </row>
        <row r="722">
          <cell r="E722">
            <v>0</v>
          </cell>
          <cell r="F722">
            <v>2249</v>
          </cell>
        </row>
        <row r="723">
          <cell r="E723">
            <v>0</v>
          </cell>
          <cell r="F723">
            <v>585</v>
          </cell>
        </row>
        <row r="724">
          <cell r="E724">
            <v>0</v>
          </cell>
          <cell r="F724">
            <v>710</v>
          </cell>
        </row>
        <row r="725">
          <cell r="E725">
            <v>0</v>
          </cell>
          <cell r="F725">
            <v>24225</v>
          </cell>
        </row>
        <row r="726">
          <cell r="E726">
            <v>0</v>
          </cell>
          <cell r="F726">
            <v>1502</v>
          </cell>
        </row>
        <row r="727">
          <cell r="E727">
            <v>0</v>
          </cell>
          <cell r="F727">
            <v>973</v>
          </cell>
        </row>
        <row r="728">
          <cell r="E728">
            <v>0</v>
          </cell>
          <cell r="F728">
            <v>4127</v>
          </cell>
        </row>
        <row r="729">
          <cell r="E729">
            <v>0</v>
          </cell>
          <cell r="F729">
            <v>2661</v>
          </cell>
        </row>
        <row r="730">
          <cell r="E730">
            <v>0</v>
          </cell>
          <cell r="F730">
            <v>19950</v>
          </cell>
        </row>
        <row r="731">
          <cell r="E731">
            <v>0</v>
          </cell>
          <cell r="F731">
            <v>1012</v>
          </cell>
        </row>
        <row r="732">
          <cell r="E732">
            <v>0</v>
          </cell>
          <cell r="F732">
            <v>3781</v>
          </cell>
        </row>
        <row r="733">
          <cell r="E733">
            <v>0</v>
          </cell>
          <cell r="F733">
            <v>8256</v>
          </cell>
        </row>
        <row r="734">
          <cell r="E734">
            <v>0</v>
          </cell>
          <cell r="F734">
            <v>1180</v>
          </cell>
        </row>
        <row r="735">
          <cell r="E735">
            <v>0</v>
          </cell>
          <cell r="F735">
            <v>2625</v>
          </cell>
        </row>
        <row r="736">
          <cell r="E736">
            <v>0</v>
          </cell>
          <cell r="F736">
            <v>2250</v>
          </cell>
        </row>
        <row r="737">
          <cell r="E737">
            <v>0</v>
          </cell>
          <cell r="F737">
            <v>5016</v>
          </cell>
        </row>
        <row r="738">
          <cell r="E738">
            <v>0</v>
          </cell>
          <cell r="F738">
            <v>1623</v>
          </cell>
        </row>
        <row r="739">
          <cell r="E739">
            <v>0</v>
          </cell>
          <cell r="F739">
            <v>6953</v>
          </cell>
        </row>
        <row r="740">
          <cell r="E740">
            <v>0</v>
          </cell>
          <cell r="F740">
            <v>1128</v>
          </cell>
        </row>
        <row r="741">
          <cell r="E741">
            <v>0</v>
          </cell>
          <cell r="F741">
            <v>780</v>
          </cell>
        </row>
        <row r="742">
          <cell r="E742">
            <v>0</v>
          </cell>
          <cell r="F742">
            <v>2921</v>
          </cell>
        </row>
        <row r="743">
          <cell r="E743">
            <v>0</v>
          </cell>
          <cell r="F743">
            <v>679</v>
          </cell>
        </row>
        <row r="744">
          <cell r="E744">
            <v>0</v>
          </cell>
          <cell r="F744">
            <v>2022</v>
          </cell>
        </row>
        <row r="745">
          <cell r="E745">
            <v>0</v>
          </cell>
          <cell r="F745">
            <v>1804</v>
          </cell>
        </row>
        <row r="746">
          <cell r="E746">
            <v>0</v>
          </cell>
          <cell r="F746">
            <v>1112</v>
          </cell>
        </row>
        <row r="747">
          <cell r="E747">
            <v>0</v>
          </cell>
          <cell r="F747">
            <v>4444</v>
          </cell>
        </row>
        <row r="748">
          <cell r="E748">
            <v>0</v>
          </cell>
          <cell r="F748">
            <v>2012</v>
          </cell>
        </row>
        <row r="749">
          <cell r="E749">
            <v>0</v>
          </cell>
          <cell r="F749">
            <v>4654</v>
          </cell>
        </row>
        <row r="750">
          <cell r="E750">
            <v>0</v>
          </cell>
          <cell r="F750">
            <v>2139</v>
          </cell>
        </row>
        <row r="751">
          <cell r="E751">
            <v>0</v>
          </cell>
          <cell r="F751">
            <v>8558</v>
          </cell>
        </row>
        <row r="752">
          <cell r="E752">
            <v>0</v>
          </cell>
          <cell r="F752">
            <v>7161</v>
          </cell>
        </row>
        <row r="753">
          <cell r="E753">
            <v>0</v>
          </cell>
          <cell r="F753">
            <v>2886</v>
          </cell>
        </row>
        <row r="754">
          <cell r="E754">
            <v>0</v>
          </cell>
          <cell r="F754">
            <v>710</v>
          </cell>
        </row>
        <row r="755">
          <cell r="E755">
            <v>0</v>
          </cell>
          <cell r="F755">
            <v>7879</v>
          </cell>
        </row>
        <row r="756">
          <cell r="E756">
            <v>0</v>
          </cell>
          <cell r="F756">
            <v>471</v>
          </cell>
        </row>
        <row r="757">
          <cell r="E757">
            <v>0</v>
          </cell>
          <cell r="F757">
            <v>2187</v>
          </cell>
        </row>
        <row r="758">
          <cell r="E758">
            <v>0</v>
          </cell>
          <cell r="F758">
            <v>1515</v>
          </cell>
        </row>
        <row r="759">
          <cell r="E759">
            <v>0</v>
          </cell>
          <cell r="F759">
            <v>1498</v>
          </cell>
        </row>
        <row r="760">
          <cell r="E760">
            <v>0</v>
          </cell>
          <cell r="F760">
            <v>1158</v>
          </cell>
        </row>
        <row r="761">
          <cell r="E761">
            <v>0</v>
          </cell>
          <cell r="F761">
            <v>3719</v>
          </cell>
        </row>
        <row r="762">
          <cell r="E762">
            <v>0</v>
          </cell>
          <cell r="F762">
            <v>2033</v>
          </cell>
        </row>
        <row r="763">
          <cell r="E763">
            <v>0</v>
          </cell>
          <cell r="F763">
            <v>728</v>
          </cell>
        </row>
        <row r="764">
          <cell r="E764">
            <v>0</v>
          </cell>
          <cell r="F764">
            <v>6501</v>
          </cell>
        </row>
        <row r="765">
          <cell r="E765">
            <v>0</v>
          </cell>
          <cell r="F765">
            <v>1319</v>
          </cell>
        </row>
        <row r="766">
          <cell r="E766">
            <v>0</v>
          </cell>
          <cell r="F766">
            <v>5717</v>
          </cell>
        </row>
        <row r="767">
          <cell r="E767">
            <v>0</v>
          </cell>
          <cell r="F767">
            <v>2338</v>
          </cell>
        </row>
        <row r="768">
          <cell r="E768">
            <v>0</v>
          </cell>
          <cell r="F768">
            <v>1662</v>
          </cell>
        </row>
        <row r="769">
          <cell r="E769">
            <v>0</v>
          </cell>
          <cell r="F769">
            <v>2321</v>
          </cell>
        </row>
        <row r="770">
          <cell r="E770">
            <v>0</v>
          </cell>
          <cell r="F770">
            <v>4275</v>
          </cell>
        </row>
        <row r="771">
          <cell r="E771">
            <v>0</v>
          </cell>
          <cell r="F771">
            <v>17516</v>
          </cell>
        </row>
        <row r="778">
          <cell r="E778">
            <v>0</v>
          </cell>
          <cell r="F778">
            <v>-4307</v>
          </cell>
        </row>
        <row r="779">
          <cell r="E779">
            <v>0</v>
          </cell>
          <cell r="F779">
            <v>-3672</v>
          </cell>
        </row>
        <row r="780">
          <cell r="E780">
            <v>0</v>
          </cell>
          <cell r="F780">
            <v>-2827</v>
          </cell>
        </row>
        <row r="781">
          <cell r="E781">
            <v>0</v>
          </cell>
          <cell r="F781">
            <v>-3334</v>
          </cell>
        </row>
        <row r="782">
          <cell r="E782">
            <v>0</v>
          </cell>
          <cell r="F782">
            <v>-19371</v>
          </cell>
        </row>
        <row r="783">
          <cell r="E783">
            <v>0</v>
          </cell>
          <cell r="F783">
            <v>-4749</v>
          </cell>
        </row>
        <row r="784">
          <cell r="E784">
            <v>0</v>
          </cell>
          <cell r="F784">
            <v>-9301</v>
          </cell>
        </row>
        <row r="785">
          <cell r="E785">
            <v>0</v>
          </cell>
          <cell r="F785">
            <v>-6050</v>
          </cell>
        </row>
        <row r="786">
          <cell r="E786">
            <v>0</v>
          </cell>
          <cell r="F786">
            <v>-8621</v>
          </cell>
        </row>
        <row r="787">
          <cell r="E787">
            <v>0</v>
          </cell>
          <cell r="F787">
            <v>-2243</v>
          </cell>
        </row>
        <row r="788">
          <cell r="E788">
            <v>0</v>
          </cell>
          <cell r="F788">
            <v>-2723</v>
          </cell>
        </row>
        <row r="789">
          <cell r="E789">
            <v>0</v>
          </cell>
          <cell r="F789">
            <v>-92863</v>
          </cell>
        </row>
        <row r="790">
          <cell r="E790">
            <v>0</v>
          </cell>
          <cell r="F790">
            <v>-5757</v>
          </cell>
        </row>
        <row r="791">
          <cell r="E791">
            <v>0</v>
          </cell>
          <cell r="F791">
            <v>-3728</v>
          </cell>
        </row>
        <row r="792">
          <cell r="E792">
            <v>0</v>
          </cell>
          <cell r="F792">
            <v>-15820</v>
          </cell>
        </row>
        <row r="793">
          <cell r="E793">
            <v>0</v>
          </cell>
          <cell r="F793">
            <v>-10202</v>
          </cell>
        </row>
        <row r="794">
          <cell r="E794">
            <v>0</v>
          </cell>
          <cell r="F794">
            <v>-76473</v>
          </cell>
        </row>
        <row r="795">
          <cell r="E795">
            <v>0</v>
          </cell>
          <cell r="F795">
            <v>-3881</v>
          </cell>
        </row>
        <row r="796">
          <cell r="E796">
            <v>0</v>
          </cell>
          <cell r="F796">
            <v>-14492</v>
          </cell>
        </row>
        <row r="797">
          <cell r="E797">
            <v>0</v>
          </cell>
          <cell r="F797">
            <v>-31649</v>
          </cell>
        </row>
        <row r="798">
          <cell r="E798">
            <v>0</v>
          </cell>
          <cell r="F798">
            <v>-4525</v>
          </cell>
        </row>
        <row r="799">
          <cell r="E799">
            <v>0</v>
          </cell>
          <cell r="F799">
            <v>-10063</v>
          </cell>
        </row>
        <row r="800">
          <cell r="E800">
            <v>0</v>
          </cell>
          <cell r="F800">
            <v>-8625</v>
          </cell>
        </row>
        <row r="801">
          <cell r="E801">
            <v>0</v>
          </cell>
          <cell r="F801">
            <v>-19229</v>
          </cell>
        </row>
        <row r="802">
          <cell r="E802">
            <v>0</v>
          </cell>
          <cell r="F802">
            <v>-6220</v>
          </cell>
        </row>
        <row r="803">
          <cell r="E803">
            <v>0</v>
          </cell>
          <cell r="F803">
            <v>-26653</v>
          </cell>
        </row>
        <row r="804">
          <cell r="E804">
            <v>0</v>
          </cell>
          <cell r="F804">
            <v>-4323</v>
          </cell>
        </row>
        <row r="805">
          <cell r="E805">
            <v>0</v>
          </cell>
          <cell r="F805">
            <v>-2989</v>
          </cell>
        </row>
        <row r="806">
          <cell r="E806">
            <v>0</v>
          </cell>
          <cell r="F806">
            <v>-11197</v>
          </cell>
        </row>
        <row r="807">
          <cell r="E807">
            <v>0</v>
          </cell>
          <cell r="F807">
            <v>-2602</v>
          </cell>
        </row>
        <row r="808">
          <cell r="E808">
            <v>0</v>
          </cell>
          <cell r="F808">
            <v>-7752</v>
          </cell>
        </row>
        <row r="809">
          <cell r="E809">
            <v>0</v>
          </cell>
          <cell r="F809">
            <v>-6914</v>
          </cell>
        </row>
        <row r="810">
          <cell r="E810">
            <v>0</v>
          </cell>
          <cell r="F810">
            <v>-4262</v>
          </cell>
        </row>
        <row r="811">
          <cell r="E811">
            <v>0</v>
          </cell>
          <cell r="F811">
            <v>-17034</v>
          </cell>
        </row>
        <row r="812">
          <cell r="E812">
            <v>0</v>
          </cell>
          <cell r="F812">
            <v>-7713</v>
          </cell>
        </row>
        <row r="813">
          <cell r="E813">
            <v>0</v>
          </cell>
          <cell r="F813">
            <v>-17841</v>
          </cell>
        </row>
        <row r="814">
          <cell r="E814">
            <v>0</v>
          </cell>
          <cell r="F814">
            <v>-8199</v>
          </cell>
        </row>
        <row r="815">
          <cell r="E815">
            <v>0</v>
          </cell>
          <cell r="F815">
            <v>-32805</v>
          </cell>
        </row>
        <row r="816">
          <cell r="E816">
            <v>0</v>
          </cell>
          <cell r="F816">
            <v>-27450</v>
          </cell>
        </row>
        <row r="817">
          <cell r="E817">
            <v>0</v>
          </cell>
          <cell r="F817">
            <v>-11063</v>
          </cell>
        </row>
        <row r="818">
          <cell r="E818">
            <v>0</v>
          </cell>
          <cell r="F818">
            <v>-2723</v>
          </cell>
        </row>
        <row r="819">
          <cell r="E819">
            <v>0</v>
          </cell>
          <cell r="F819">
            <v>-30202</v>
          </cell>
        </row>
        <row r="820">
          <cell r="E820">
            <v>0</v>
          </cell>
          <cell r="F820">
            <v>-1804</v>
          </cell>
        </row>
        <row r="821">
          <cell r="E821">
            <v>0</v>
          </cell>
          <cell r="F821">
            <v>-8384</v>
          </cell>
        </row>
        <row r="822">
          <cell r="E822">
            <v>0</v>
          </cell>
          <cell r="F822">
            <v>-5808</v>
          </cell>
        </row>
        <row r="823">
          <cell r="E823">
            <v>0</v>
          </cell>
          <cell r="F823">
            <v>-5741</v>
          </cell>
        </row>
        <row r="824">
          <cell r="E824">
            <v>0</v>
          </cell>
          <cell r="F824">
            <v>-4440</v>
          </cell>
        </row>
        <row r="825">
          <cell r="E825">
            <v>0</v>
          </cell>
          <cell r="F825">
            <v>-14257</v>
          </cell>
        </row>
        <row r="826">
          <cell r="E826">
            <v>0</v>
          </cell>
          <cell r="F826">
            <v>-7794</v>
          </cell>
        </row>
        <row r="827">
          <cell r="E827">
            <v>0</v>
          </cell>
          <cell r="F827">
            <v>-2789</v>
          </cell>
        </row>
        <row r="828">
          <cell r="E828">
            <v>0</v>
          </cell>
          <cell r="F828">
            <v>-24921</v>
          </cell>
        </row>
        <row r="829">
          <cell r="E829">
            <v>0</v>
          </cell>
          <cell r="F829">
            <v>-5057</v>
          </cell>
        </row>
        <row r="830">
          <cell r="E830">
            <v>0</v>
          </cell>
          <cell r="F830">
            <v>-21916</v>
          </cell>
        </row>
        <row r="831">
          <cell r="E831">
            <v>0</v>
          </cell>
          <cell r="F831">
            <v>-8962</v>
          </cell>
        </row>
        <row r="832">
          <cell r="E832">
            <v>0</v>
          </cell>
          <cell r="F832">
            <v>-6373</v>
          </cell>
        </row>
        <row r="833">
          <cell r="E833">
            <v>0</v>
          </cell>
          <cell r="F833">
            <v>-8899</v>
          </cell>
        </row>
        <row r="834">
          <cell r="E834">
            <v>0</v>
          </cell>
          <cell r="F834">
            <v>-16387</v>
          </cell>
        </row>
        <row r="835">
          <cell r="E835">
            <v>0</v>
          </cell>
          <cell r="F835">
            <v>-67135</v>
          </cell>
        </row>
        <row r="971">
          <cell r="E971">
            <v>231814</v>
          </cell>
          <cell r="F971">
            <v>123083</v>
          </cell>
        </row>
        <row r="972">
          <cell r="E972">
            <v>0</v>
          </cell>
          <cell r="F972">
            <v>0</v>
          </cell>
        </row>
        <row r="973">
          <cell r="E973">
            <v>0</v>
          </cell>
          <cell r="F973">
            <v>0</v>
          </cell>
        </row>
        <row r="974">
          <cell r="E974">
            <v>0</v>
          </cell>
          <cell r="F974">
            <v>0</v>
          </cell>
        </row>
        <row r="975">
          <cell r="E975">
            <v>248771</v>
          </cell>
          <cell r="F975">
            <v>1383184</v>
          </cell>
        </row>
        <row r="976">
          <cell r="E976">
            <v>0</v>
          </cell>
          <cell r="F976">
            <v>0</v>
          </cell>
        </row>
        <row r="977">
          <cell r="E977">
            <v>0</v>
          </cell>
          <cell r="F977">
            <v>138634</v>
          </cell>
        </row>
        <row r="978">
          <cell r="E978">
            <v>0</v>
          </cell>
          <cell r="F978">
            <v>0</v>
          </cell>
        </row>
        <row r="979">
          <cell r="E979">
            <v>0</v>
          </cell>
          <cell r="F979">
            <v>246996</v>
          </cell>
        </row>
        <row r="980">
          <cell r="E980">
            <v>0</v>
          </cell>
          <cell r="F980">
            <v>138364</v>
          </cell>
        </row>
        <row r="981">
          <cell r="E981">
            <v>0</v>
          </cell>
          <cell r="F981">
            <v>0</v>
          </cell>
        </row>
        <row r="982">
          <cell r="E982">
            <v>747533</v>
          </cell>
          <cell r="F982">
            <v>114309</v>
          </cell>
        </row>
        <row r="983">
          <cell r="E983">
            <v>0</v>
          </cell>
          <cell r="F983">
            <v>0</v>
          </cell>
        </row>
        <row r="984">
          <cell r="E984">
            <v>0</v>
          </cell>
          <cell r="F984">
            <v>7168</v>
          </cell>
        </row>
        <row r="985">
          <cell r="E985">
            <v>0</v>
          </cell>
          <cell r="F985">
            <v>0</v>
          </cell>
        </row>
        <row r="986">
          <cell r="E986">
            <v>0</v>
          </cell>
          <cell r="F986">
            <v>0</v>
          </cell>
        </row>
        <row r="987">
          <cell r="E987">
            <v>0</v>
          </cell>
          <cell r="F987">
            <v>0</v>
          </cell>
        </row>
        <row r="988">
          <cell r="E988">
            <v>0</v>
          </cell>
          <cell r="F988">
            <v>0</v>
          </cell>
        </row>
        <row r="989">
          <cell r="E989">
            <v>228026</v>
          </cell>
          <cell r="F989">
            <v>147994</v>
          </cell>
        </row>
        <row r="990">
          <cell r="E990">
            <v>3176336</v>
          </cell>
          <cell r="F990">
            <v>253225</v>
          </cell>
        </row>
        <row r="991">
          <cell r="E991">
            <v>0</v>
          </cell>
          <cell r="F991">
            <v>0</v>
          </cell>
        </row>
        <row r="992">
          <cell r="E992">
            <v>0</v>
          </cell>
          <cell r="F992">
            <v>0</v>
          </cell>
        </row>
        <row r="993">
          <cell r="E993">
            <v>1590</v>
          </cell>
          <cell r="F993">
            <v>0</v>
          </cell>
        </row>
        <row r="994">
          <cell r="E994">
            <v>0</v>
          </cell>
          <cell r="F994">
            <v>0</v>
          </cell>
        </row>
        <row r="995">
          <cell r="E995">
            <v>0</v>
          </cell>
          <cell r="F995">
            <v>0</v>
          </cell>
        </row>
        <row r="996">
          <cell r="E996">
            <v>0</v>
          </cell>
          <cell r="F996">
            <v>0</v>
          </cell>
        </row>
        <row r="997">
          <cell r="E997">
            <v>0</v>
          </cell>
          <cell r="F997">
            <v>0</v>
          </cell>
        </row>
        <row r="998">
          <cell r="E998">
            <v>0</v>
          </cell>
          <cell r="F998">
            <v>0</v>
          </cell>
        </row>
        <row r="999">
          <cell r="E999">
            <v>0</v>
          </cell>
          <cell r="F999">
            <v>0</v>
          </cell>
        </row>
        <row r="1000">
          <cell r="E1000">
            <v>0</v>
          </cell>
          <cell r="F1000">
            <v>0</v>
          </cell>
        </row>
        <row r="1001">
          <cell r="E1001">
            <v>421074</v>
          </cell>
          <cell r="F1001">
            <v>45642</v>
          </cell>
        </row>
        <row r="1002">
          <cell r="E1002">
            <v>0</v>
          </cell>
          <cell r="F1002">
            <v>2954</v>
          </cell>
        </row>
        <row r="1003">
          <cell r="E1003">
            <v>0</v>
          </cell>
          <cell r="F1003">
            <v>46961</v>
          </cell>
        </row>
        <row r="1004">
          <cell r="E1004">
            <v>0</v>
          </cell>
          <cell r="F1004">
            <v>0</v>
          </cell>
        </row>
        <row r="1005">
          <cell r="E1005">
            <v>0</v>
          </cell>
          <cell r="F1005">
            <v>0</v>
          </cell>
        </row>
        <row r="1006">
          <cell r="E1006">
            <v>0</v>
          </cell>
          <cell r="F1006">
            <v>0</v>
          </cell>
        </row>
        <row r="1007">
          <cell r="E1007">
            <v>0</v>
          </cell>
          <cell r="F1007">
            <v>0</v>
          </cell>
        </row>
        <row r="1008">
          <cell r="E1008">
            <v>0</v>
          </cell>
          <cell r="F1008">
            <v>0</v>
          </cell>
        </row>
        <row r="1009">
          <cell r="E1009">
            <v>33524</v>
          </cell>
          <cell r="F1009">
            <v>1194789</v>
          </cell>
        </row>
        <row r="1010">
          <cell r="E1010">
            <v>0</v>
          </cell>
          <cell r="F1010">
            <v>0</v>
          </cell>
        </row>
        <row r="1011">
          <cell r="E1011">
            <v>34874</v>
          </cell>
          <cell r="F1011">
            <v>0</v>
          </cell>
        </row>
        <row r="1012">
          <cell r="E1012">
            <v>260153</v>
          </cell>
          <cell r="F1012">
            <v>308964</v>
          </cell>
        </row>
        <row r="1013">
          <cell r="E1013">
            <v>0</v>
          </cell>
          <cell r="F1013">
            <v>0</v>
          </cell>
        </row>
        <row r="1014">
          <cell r="E1014">
            <v>491861</v>
          </cell>
          <cell r="F1014">
            <v>0</v>
          </cell>
        </row>
        <row r="1015">
          <cell r="E1015">
            <v>622543</v>
          </cell>
          <cell r="F1015">
            <v>1516</v>
          </cell>
        </row>
        <row r="1016">
          <cell r="E1016">
            <v>97787</v>
          </cell>
          <cell r="F1016">
            <v>0</v>
          </cell>
        </row>
        <row r="1017">
          <cell r="E1017">
            <v>0</v>
          </cell>
          <cell r="F1017">
            <v>0</v>
          </cell>
        </row>
        <row r="1018">
          <cell r="E1018">
            <v>259986</v>
          </cell>
          <cell r="F1018">
            <v>0</v>
          </cell>
        </row>
        <row r="1019">
          <cell r="E1019">
            <v>0</v>
          </cell>
          <cell r="F1019">
            <v>0</v>
          </cell>
        </row>
        <row r="1020">
          <cell r="E1020">
            <v>0</v>
          </cell>
          <cell r="F1020">
            <v>0</v>
          </cell>
        </row>
        <row r="1021">
          <cell r="E1021">
            <v>905402</v>
          </cell>
          <cell r="F1021">
            <v>0</v>
          </cell>
        </row>
        <row r="1022">
          <cell r="E1022">
            <v>0</v>
          </cell>
          <cell r="F1022">
            <v>0</v>
          </cell>
        </row>
        <row r="1023">
          <cell r="E1023">
            <v>0</v>
          </cell>
          <cell r="F1023">
            <v>0</v>
          </cell>
        </row>
        <row r="1024">
          <cell r="E1024">
            <v>0</v>
          </cell>
          <cell r="F1024">
            <v>0</v>
          </cell>
        </row>
        <row r="1025">
          <cell r="E1025">
            <v>0</v>
          </cell>
          <cell r="F1025">
            <v>0</v>
          </cell>
        </row>
        <row r="1026">
          <cell r="E1026">
            <v>0</v>
          </cell>
          <cell r="F1026">
            <v>0</v>
          </cell>
        </row>
        <row r="1027">
          <cell r="E1027">
            <v>0</v>
          </cell>
          <cell r="F1027">
            <v>0</v>
          </cell>
        </row>
        <row r="1028">
          <cell r="E1028">
            <v>4142058</v>
          </cell>
          <cell r="F1028">
            <v>0</v>
          </cell>
        </row>
      </sheetData>
      <sheetData sheetId="1">
        <row r="69">
          <cell r="C69">
            <v>100217919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MES FEF"/>
      <sheetName val="PARTIMES"/>
      <sheetName val="PARTIMES estructura 2018"/>
      <sheetName val="ampliación presup"/>
      <sheetName val="ACUMULA FUP"/>
      <sheetName val="FONDOS"/>
      <sheetName val="IMPUESTOS"/>
      <sheetName val="IMPUESTOS2"/>
      <sheetName val="IMPUESTOS 3"/>
      <sheetName val="CONCILIA INGRESOS"/>
      <sheetName val="COMPARA PAGOS"/>
    </sheetNames>
    <sheetDataSet>
      <sheetData sheetId="0" refreshError="1"/>
      <sheetData sheetId="1">
        <row r="11">
          <cell r="E11">
            <v>546513631</v>
          </cell>
          <cell r="F11">
            <v>702473402</v>
          </cell>
          <cell r="G11">
            <v>568926541</v>
          </cell>
        </row>
        <row r="21">
          <cell r="E21">
            <v>0</v>
          </cell>
          <cell r="F21">
            <v>6315000</v>
          </cell>
          <cell r="G21">
            <v>9773490</v>
          </cell>
        </row>
        <row r="26">
          <cell r="E26">
            <v>4371737</v>
          </cell>
          <cell r="F26">
            <v>4855967</v>
          </cell>
          <cell r="G26">
            <v>6749833</v>
          </cell>
        </row>
        <row r="31">
          <cell r="E31">
            <v>19412301</v>
          </cell>
          <cell r="F31">
            <v>19412301</v>
          </cell>
          <cell r="G31">
            <v>19412301</v>
          </cell>
        </row>
        <row r="46">
          <cell r="E46">
            <v>911674</v>
          </cell>
          <cell r="F46">
            <v>911674</v>
          </cell>
          <cell r="G46">
            <v>911674</v>
          </cell>
        </row>
        <row r="56">
          <cell r="G56">
            <v>5355735</v>
          </cell>
        </row>
        <row r="66">
          <cell r="G66">
            <v>-3650520</v>
          </cell>
        </row>
        <row r="71">
          <cell r="E71">
            <v>10796828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topLeftCell="D11" zoomScaleNormal="100" workbookViewId="0">
      <selection activeCell="E30" sqref="E30:M30"/>
    </sheetView>
  </sheetViews>
  <sheetFormatPr baseColWidth="10" defaultRowHeight="12.75"/>
  <cols>
    <col min="1" max="1" width="1.42578125" style="64" customWidth="1"/>
    <col min="2" max="2" width="2.7109375" style="64" customWidth="1"/>
    <col min="3" max="3" width="12.7109375" style="64" customWidth="1"/>
    <col min="4" max="4" width="7.85546875" style="64" customWidth="1"/>
    <col min="5" max="11" width="15.140625" style="64" customWidth="1"/>
    <col min="12" max="12" width="16.28515625" style="64" customWidth="1"/>
    <col min="13" max="13" width="14.5703125" style="64" customWidth="1"/>
    <col min="14" max="14" width="13.5703125" style="64" hidden="1" customWidth="1"/>
    <col min="15" max="15" width="16.140625" style="64" customWidth="1"/>
    <col min="16" max="16" width="3.42578125" style="64" customWidth="1"/>
    <col min="17" max="17" width="1.28515625" style="64" customWidth="1"/>
    <col min="18" max="256" width="11.42578125" style="64"/>
    <col min="257" max="257" width="1.42578125" style="64" customWidth="1"/>
    <col min="258" max="258" width="2.7109375" style="64" customWidth="1"/>
    <col min="259" max="259" width="12.7109375" style="64" customWidth="1"/>
    <col min="260" max="260" width="7.85546875" style="64" customWidth="1"/>
    <col min="261" max="267" width="15.140625" style="64" customWidth="1"/>
    <col min="268" max="268" width="16.28515625" style="64" customWidth="1"/>
    <col min="269" max="269" width="14.5703125" style="64" customWidth="1"/>
    <col min="270" max="270" width="13.5703125" style="64" customWidth="1"/>
    <col min="271" max="271" width="16.140625" style="64" customWidth="1"/>
    <col min="272" max="272" width="3.42578125" style="64" customWidth="1"/>
    <col min="273" max="273" width="1.28515625" style="64" customWidth="1"/>
    <col min="274" max="512" width="11.42578125" style="64"/>
    <col min="513" max="513" width="1.42578125" style="64" customWidth="1"/>
    <col min="514" max="514" width="2.7109375" style="64" customWidth="1"/>
    <col min="515" max="515" width="12.7109375" style="64" customWidth="1"/>
    <col min="516" max="516" width="7.85546875" style="64" customWidth="1"/>
    <col min="517" max="523" width="15.140625" style="64" customWidth="1"/>
    <col min="524" max="524" width="16.28515625" style="64" customWidth="1"/>
    <col min="525" max="525" width="14.5703125" style="64" customWidth="1"/>
    <col min="526" max="526" width="13.5703125" style="64" customWidth="1"/>
    <col min="527" max="527" width="16.140625" style="64" customWidth="1"/>
    <col min="528" max="528" width="3.42578125" style="64" customWidth="1"/>
    <col min="529" max="529" width="1.28515625" style="64" customWidth="1"/>
    <col min="530" max="768" width="11.42578125" style="64"/>
    <col min="769" max="769" width="1.42578125" style="64" customWidth="1"/>
    <col min="770" max="770" width="2.7109375" style="64" customWidth="1"/>
    <col min="771" max="771" width="12.7109375" style="64" customWidth="1"/>
    <col min="772" max="772" width="7.85546875" style="64" customWidth="1"/>
    <col min="773" max="779" width="15.140625" style="64" customWidth="1"/>
    <col min="780" max="780" width="16.28515625" style="64" customWidth="1"/>
    <col min="781" max="781" width="14.5703125" style="64" customWidth="1"/>
    <col min="782" max="782" width="13.5703125" style="64" customWidth="1"/>
    <col min="783" max="783" width="16.140625" style="64" customWidth="1"/>
    <col min="784" max="784" width="3.42578125" style="64" customWidth="1"/>
    <col min="785" max="785" width="1.28515625" style="64" customWidth="1"/>
    <col min="786" max="1024" width="11.42578125" style="64"/>
    <col min="1025" max="1025" width="1.42578125" style="64" customWidth="1"/>
    <col min="1026" max="1026" width="2.7109375" style="64" customWidth="1"/>
    <col min="1027" max="1027" width="12.7109375" style="64" customWidth="1"/>
    <col min="1028" max="1028" width="7.85546875" style="64" customWidth="1"/>
    <col min="1029" max="1035" width="15.140625" style="64" customWidth="1"/>
    <col min="1036" max="1036" width="16.28515625" style="64" customWidth="1"/>
    <col min="1037" max="1037" width="14.5703125" style="64" customWidth="1"/>
    <col min="1038" max="1038" width="13.5703125" style="64" customWidth="1"/>
    <col min="1039" max="1039" width="16.140625" style="64" customWidth="1"/>
    <col min="1040" max="1040" width="3.42578125" style="64" customWidth="1"/>
    <col min="1041" max="1041" width="1.28515625" style="64" customWidth="1"/>
    <col min="1042" max="1280" width="11.42578125" style="64"/>
    <col min="1281" max="1281" width="1.42578125" style="64" customWidth="1"/>
    <col min="1282" max="1282" width="2.7109375" style="64" customWidth="1"/>
    <col min="1283" max="1283" width="12.7109375" style="64" customWidth="1"/>
    <col min="1284" max="1284" width="7.85546875" style="64" customWidth="1"/>
    <col min="1285" max="1291" width="15.140625" style="64" customWidth="1"/>
    <col min="1292" max="1292" width="16.28515625" style="64" customWidth="1"/>
    <col min="1293" max="1293" width="14.5703125" style="64" customWidth="1"/>
    <col min="1294" max="1294" width="13.5703125" style="64" customWidth="1"/>
    <col min="1295" max="1295" width="16.140625" style="64" customWidth="1"/>
    <col min="1296" max="1296" width="3.42578125" style="64" customWidth="1"/>
    <col min="1297" max="1297" width="1.28515625" style="64" customWidth="1"/>
    <col min="1298" max="1536" width="11.42578125" style="64"/>
    <col min="1537" max="1537" width="1.42578125" style="64" customWidth="1"/>
    <col min="1538" max="1538" width="2.7109375" style="64" customWidth="1"/>
    <col min="1539" max="1539" width="12.7109375" style="64" customWidth="1"/>
    <col min="1540" max="1540" width="7.85546875" style="64" customWidth="1"/>
    <col min="1541" max="1547" width="15.140625" style="64" customWidth="1"/>
    <col min="1548" max="1548" width="16.28515625" style="64" customWidth="1"/>
    <col min="1549" max="1549" width="14.5703125" style="64" customWidth="1"/>
    <col min="1550" max="1550" width="13.5703125" style="64" customWidth="1"/>
    <col min="1551" max="1551" width="16.140625" style="64" customWidth="1"/>
    <col min="1552" max="1552" width="3.42578125" style="64" customWidth="1"/>
    <col min="1553" max="1553" width="1.28515625" style="64" customWidth="1"/>
    <col min="1554" max="1792" width="11.42578125" style="64"/>
    <col min="1793" max="1793" width="1.42578125" style="64" customWidth="1"/>
    <col min="1794" max="1794" width="2.7109375" style="64" customWidth="1"/>
    <col min="1795" max="1795" width="12.7109375" style="64" customWidth="1"/>
    <col min="1796" max="1796" width="7.85546875" style="64" customWidth="1"/>
    <col min="1797" max="1803" width="15.140625" style="64" customWidth="1"/>
    <col min="1804" max="1804" width="16.28515625" style="64" customWidth="1"/>
    <col min="1805" max="1805" width="14.5703125" style="64" customWidth="1"/>
    <col min="1806" max="1806" width="13.5703125" style="64" customWidth="1"/>
    <col min="1807" max="1807" width="16.140625" style="64" customWidth="1"/>
    <col min="1808" max="1808" width="3.42578125" style="64" customWidth="1"/>
    <col min="1809" max="1809" width="1.28515625" style="64" customWidth="1"/>
    <col min="1810" max="2048" width="11.42578125" style="64"/>
    <col min="2049" max="2049" width="1.42578125" style="64" customWidth="1"/>
    <col min="2050" max="2050" width="2.7109375" style="64" customWidth="1"/>
    <col min="2051" max="2051" width="12.7109375" style="64" customWidth="1"/>
    <col min="2052" max="2052" width="7.85546875" style="64" customWidth="1"/>
    <col min="2053" max="2059" width="15.140625" style="64" customWidth="1"/>
    <col min="2060" max="2060" width="16.28515625" style="64" customWidth="1"/>
    <col min="2061" max="2061" width="14.5703125" style="64" customWidth="1"/>
    <col min="2062" max="2062" width="13.5703125" style="64" customWidth="1"/>
    <col min="2063" max="2063" width="16.140625" style="64" customWidth="1"/>
    <col min="2064" max="2064" width="3.42578125" style="64" customWidth="1"/>
    <col min="2065" max="2065" width="1.28515625" style="64" customWidth="1"/>
    <col min="2066" max="2304" width="11.42578125" style="64"/>
    <col min="2305" max="2305" width="1.42578125" style="64" customWidth="1"/>
    <col min="2306" max="2306" width="2.7109375" style="64" customWidth="1"/>
    <col min="2307" max="2307" width="12.7109375" style="64" customWidth="1"/>
    <col min="2308" max="2308" width="7.85546875" style="64" customWidth="1"/>
    <col min="2309" max="2315" width="15.140625" style="64" customWidth="1"/>
    <col min="2316" max="2316" width="16.28515625" style="64" customWidth="1"/>
    <col min="2317" max="2317" width="14.5703125" style="64" customWidth="1"/>
    <col min="2318" max="2318" width="13.5703125" style="64" customWidth="1"/>
    <col min="2319" max="2319" width="16.140625" style="64" customWidth="1"/>
    <col min="2320" max="2320" width="3.42578125" style="64" customWidth="1"/>
    <col min="2321" max="2321" width="1.28515625" style="64" customWidth="1"/>
    <col min="2322" max="2560" width="11.42578125" style="64"/>
    <col min="2561" max="2561" width="1.42578125" style="64" customWidth="1"/>
    <col min="2562" max="2562" width="2.7109375" style="64" customWidth="1"/>
    <col min="2563" max="2563" width="12.7109375" style="64" customWidth="1"/>
    <col min="2564" max="2564" width="7.85546875" style="64" customWidth="1"/>
    <col min="2565" max="2571" width="15.140625" style="64" customWidth="1"/>
    <col min="2572" max="2572" width="16.28515625" style="64" customWidth="1"/>
    <col min="2573" max="2573" width="14.5703125" style="64" customWidth="1"/>
    <col min="2574" max="2574" width="13.5703125" style="64" customWidth="1"/>
    <col min="2575" max="2575" width="16.140625" style="64" customWidth="1"/>
    <col min="2576" max="2576" width="3.42578125" style="64" customWidth="1"/>
    <col min="2577" max="2577" width="1.28515625" style="64" customWidth="1"/>
    <col min="2578" max="2816" width="11.42578125" style="64"/>
    <col min="2817" max="2817" width="1.42578125" style="64" customWidth="1"/>
    <col min="2818" max="2818" width="2.7109375" style="64" customWidth="1"/>
    <col min="2819" max="2819" width="12.7109375" style="64" customWidth="1"/>
    <col min="2820" max="2820" width="7.85546875" style="64" customWidth="1"/>
    <col min="2821" max="2827" width="15.140625" style="64" customWidth="1"/>
    <col min="2828" max="2828" width="16.28515625" style="64" customWidth="1"/>
    <col min="2829" max="2829" width="14.5703125" style="64" customWidth="1"/>
    <col min="2830" max="2830" width="13.5703125" style="64" customWidth="1"/>
    <col min="2831" max="2831" width="16.140625" style="64" customWidth="1"/>
    <col min="2832" max="2832" width="3.42578125" style="64" customWidth="1"/>
    <col min="2833" max="2833" width="1.28515625" style="64" customWidth="1"/>
    <col min="2834" max="3072" width="11.42578125" style="64"/>
    <col min="3073" max="3073" width="1.42578125" style="64" customWidth="1"/>
    <col min="3074" max="3074" width="2.7109375" style="64" customWidth="1"/>
    <col min="3075" max="3075" width="12.7109375" style="64" customWidth="1"/>
    <col min="3076" max="3076" width="7.85546875" style="64" customWidth="1"/>
    <col min="3077" max="3083" width="15.140625" style="64" customWidth="1"/>
    <col min="3084" max="3084" width="16.28515625" style="64" customWidth="1"/>
    <col min="3085" max="3085" width="14.5703125" style="64" customWidth="1"/>
    <col min="3086" max="3086" width="13.5703125" style="64" customWidth="1"/>
    <col min="3087" max="3087" width="16.140625" style="64" customWidth="1"/>
    <col min="3088" max="3088" width="3.42578125" style="64" customWidth="1"/>
    <col min="3089" max="3089" width="1.28515625" style="64" customWidth="1"/>
    <col min="3090" max="3328" width="11.42578125" style="64"/>
    <col min="3329" max="3329" width="1.42578125" style="64" customWidth="1"/>
    <col min="3330" max="3330" width="2.7109375" style="64" customWidth="1"/>
    <col min="3331" max="3331" width="12.7109375" style="64" customWidth="1"/>
    <col min="3332" max="3332" width="7.85546875" style="64" customWidth="1"/>
    <col min="3333" max="3339" width="15.140625" style="64" customWidth="1"/>
    <col min="3340" max="3340" width="16.28515625" style="64" customWidth="1"/>
    <col min="3341" max="3341" width="14.5703125" style="64" customWidth="1"/>
    <col min="3342" max="3342" width="13.5703125" style="64" customWidth="1"/>
    <col min="3343" max="3343" width="16.140625" style="64" customWidth="1"/>
    <col min="3344" max="3344" width="3.42578125" style="64" customWidth="1"/>
    <col min="3345" max="3345" width="1.28515625" style="64" customWidth="1"/>
    <col min="3346" max="3584" width="11.42578125" style="64"/>
    <col min="3585" max="3585" width="1.42578125" style="64" customWidth="1"/>
    <col min="3586" max="3586" width="2.7109375" style="64" customWidth="1"/>
    <col min="3587" max="3587" width="12.7109375" style="64" customWidth="1"/>
    <col min="3588" max="3588" width="7.85546875" style="64" customWidth="1"/>
    <col min="3589" max="3595" width="15.140625" style="64" customWidth="1"/>
    <col min="3596" max="3596" width="16.28515625" style="64" customWidth="1"/>
    <col min="3597" max="3597" width="14.5703125" style="64" customWidth="1"/>
    <col min="3598" max="3598" width="13.5703125" style="64" customWidth="1"/>
    <col min="3599" max="3599" width="16.140625" style="64" customWidth="1"/>
    <col min="3600" max="3600" width="3.42578125" style="64" customWidth="1"/>
    <col min="3601" max="3601" width="1.28515625" style="64" customWidth="1"/>
    <col min="3602" max="3840" width="11.42578125" style="64"/>
    <col min="3841" max="3841" width="1.42578125" style="64" customWidth="1"/>
    <col min="3842" max="3842" width="2.7109375" style="64" customWidth="1"/>
    <col min="3843" max="3843" width="12.7109375" style="64" customWidth="1"/>
    <col min="3844" max="3844" width="7.85546875" style="64" customWidth="1"/>
    <col min="3845" max="3851" width="15.140625" style="64" customWidth="1"/>
    <col min="3852" max="3852" width="16.28515625" style="64" customWidth="1"/>
    <col min="3853" max="3853" width="14.5703125" style="64" customWidth="1"/>
    <col min="3854" max="3854" width="13.5703125" style="64" customWidth="1"/>
    <col min="3855" max="3855" width="16.140625" style="64" customWidth="1"/>
    <col min="3856" max="3856" width="3.42578125" style="64" customWidth="1"/>
    <col min="3857" max="3857" width="1.28515625" style="64" customWidth="1"/>
    <col min="3858" max="4096" width="11.42578125" style="64"/>
    <col min="4097" max="4097" width="1.42578125" style="64" customWidth="1"/>
    <col min="4098" max="4098" width="2.7109375" style="64" customWidth="1"/>
    <col min="4099" max="4099" width="12.7109375" style="64" customWidth="1"/>
    <col min="4100" max="4100" width="7.85546875" style="64" customWidth="1"/>
    <col min="4101" max="4107" width="15.140625" style="64" customWidth="1"/>
    <col min="4108" max="4108" width="16.28515625" style="64" customWidth="1"/>
    <col min="4109" max="4109" width="14.5703125" style="64" customWidth="1"/>
    <col min="4110" max="4110" width="13.5703125" style="64" customWidth="1"/>
    <col min="4111" max="4111" width="16.140625" style="64" customWidth="1"/>
    <col min="4112" max="4112" width="3.42578125" style="64" customWidth="1"/>
    <col min="4113" max="4113" width="1.28515625" style="64" customWidth="1"/>
    <col min="4114" max="4352" width="11.42578125" style="64"/>
    <col min="4353" max="4353" width="1.42578125" style="64" customWidth="1"/>
    <col min="4354" max="4354" width="2.7109375" style="64" customWidth="1"/>
    <col min="4355" max="4355" width="12.7109375" style="64" customWidth="1"/>
    <col min="4356" max="4356" width="7.85546875" style="64" customWidth="1"/>
    <col min="4357" max="4363" width="15.140625" style="64" customWidth="1"/>
    <col min="4364" max="4364" width="16.28515625" style="64" customWidth="1"/>
    <col min="4365" max="4365" width="14.5703125" style="64" customWidth="1"/>
    <col min="4366" max="4366" width="13.5703125" style="64" customWidth="1"/>
    <col min="4367" max="4367" width="16.140625" style="64" customWidth="1"/>
    <col min="4368" max="4368" width="3.42578125" style="64" customWidth="1"/>
    <col min="4369" max="4369" width="1.28515625" style="64" customWidth="1"/>
    <col min="4370" max="4608" width="11.42578125" style="64"/>
    <col min="4609" max="4609" width="1.42578125" style="64" customWidth="1"/>
    <col min="4610" max="4610" width="2.7109375" style="64" customWidth="1"/>
    <col min="4611" max="4611" width="12.7109375" style="64" customWidth="1"/>
    <col min="4612" max="4612" width="7.85546875" style="64" customWidth="1"/>
    <col min="4613" max="4619" width="15.140625" style="64" customWidth="1"/>
    <col min="4620" max="4620" width="16.28515625" style="64" customWidth="1"/>
    <col min="4621" max="4621" width="14.5703125" style="64" customWidth="1"/>
    <col min="4622" max="4622" width="13.5703125" style="64" customWidth="1"/>
    <col min="4623" max="4623" width="16.140625" style="64" customWidth="1"/>
    <col min="4624" max="4624" width="3.42578125" style="64" customWidth="1"/>
    <col min="4625" max="4625" width="1.28515625" style="64" customWidth="1"/>
    <col min="4626" max="4864" width="11.42578125" style="64"/>
    <col min="4865" max="4865" width="1.42578125" style="64" customWidth="1"/>
    <col min="4866" max="4866" width="2.7109375" style="64" customWidth="1"/>
    <col min="4867" max="4867" width="12.7109375" style="64" customWidth="1"/>
    <col min="4868" max="4868" width="7.85546875" style="64" customWidth="1"/>
    <col min="4869" max="4875" width="15.140625" style="64" customWidth="1"/>
    <col min="4876" max="4876" width="16.28515625" style="64" customWidth="1"/>
    <col min="4877" max="4877" width="14.5703125" style="64" customWidth="1"/>
    <col min="4878" max="4878" width="13.5703125" style="64" customWidth="1"/>
    <col min="4879" max="4879" width="16.140625" style="64" customWidth="1"/>
    <col min="4880" max="4880" width="3.42578125" style="64" customWidth="1"/>
    <col min="4881" max="4881" width="1.28515625" style="64" customWidth="1"/>
    <col min="4882" max="5120" width="11.42578125" style="64"/>
    <col min="5121" max="5121" width="1.42578125" style="64" customWidth="1"/>
    <col min="5122" max="5122" width="2.7109375" style="64" customWidth="1"/>
    <col min="5123" max="5123" width="12.7109375" style="64" customWidth="1"/>
    <col min="5124" max="5124" width="7.85546875" style="64" customWidth="1"/>
    <col min="5125" max="5131" width="15.140625" style="64" customWidth="1"/>
    <col min="5132" max="5132" width="16.28515625" style="64" customWidth="1"/>
    <col min="5133" max="5133" width="14.5703125" style="64" customWidth="1"/>
    <col min="5134" max="5134" width="13.5703125" style="64" customWidth="1"/>
    <col min="5135" max="5135" width="16.140625" style="64" customWidth="1"/>
    <col min="5136" max="5136" width="3.42578125" style="64" customWidth="1"/>
    <col min="5137" max="5137" width="1.28515625" style="64" customWidth="1"/>
    <col min="5138" max="5376" width="11.42578125" style="64"/>
    <col min="5377" max="5377" width="1.42578125" style="64" customWidth="1"/>
    <col min="5378" max="5378" width="2.7109375" style="64" customWidth="1"/>
    <col min="5379" max="5379" width="12.7109375" style="64" customWidth="1"/>
    <col min="5380" max="5380" width="7.85546875" style="64" customWidth="1"/>
    <col min="5381" max="5387" width="15.140625" style="64" customWidth="1"/>
    <col min="5388" max="5388" width="16.28515625" style="64" customWidth="1"/>
    <col min="5389" max="5389" width="14.5703125" style="64" customWidth="1"/>
    <col min="5390" max="5390" width="13.5703125" style="64" customWidth="1"/>
    <col min="5391" max="5391" width="16.140625" style="64" customWidth="1"/>
    <col min="5392" max="5392" width="3.42578125" style="64" customWidth="1"/>
    <col min="5393" max="5393" width="1.28515625" style="64" customWidth="1"/>
    <col min="5394" max="5632" width="11.42578125" style="64"/>
    <col min="5633" max="5633" width="1.42578125" style="64" customWidth="1"/>
    <col min="5634" max="5634" width="2.7109375" style="64" customWidth="1"/>
    <col min="5635" max="5635" width="12.7109375" style="64" customWidth="1"/>
    <col min="5636" max="5636" width="7.85546875" style="64" customWidth="1"/>
    <col min="5637" max="5643" width="15.140625" style="64" customWidth="1"/>
    <col min="5644" max="5644" width="16.28515625" style="64" customWidth="1"/>
    <col min="5645" max="5645" width="14.5703125" style="64" customWidth="1"/>
    <col min="5646" max="5646" width="13.5703125" style="64" customWidth="1"/>
    <col min="5647" max="5647" width="16.140625" style="64" customWidth="1"/>
    <col min="5648" max="5648" width="3.42578125" style="64" customWidth="1"/>
    <col min="5649" max="5649" width="1.28515625" style="64" customWidth="1"/>
    <col min="5650" max="5888" width="11.42578125" style="64"/>
    <col min="5889" max="5889" width="1.42578125" style="64" customWidth="1"/>
    <col min="5890" max="5890" width="2.7109375" style="64" customWidth="1"/>
    <col min="5891" max="5891" width="12.7109375" style="64" customWidth="1"/>
    <col min="5892" max="5892" width="7.85546875" style="64" customWidth="1"/>
    <col min="5893" max="5899" width="15.140625" style="64" customWidth="1"/>
    <col min="5900" max="5900" width="16.28515625" style="64" customWidth="1"/>
    <col min="5901" max="5901" width="14.5703125" style="64" customWidth="1"/>
    <col min="5902" max="5902" width="13.5703125" style="64" customWidth="1"/>
    <col min="5903" max="5903" width="16.140625" style="64" customWidth="1"/>
    <col min="5904" max="5904" width="3.42578125" style="64" customWidth="1"/>
    <col min="5905" max="5905" width="1.28515625" style="64" customWidth="1"/>
    <col min="5906" max="6144" width="11.42578125" style="64"/>
    <col min="6145" max="6145" width="1.42578125" style="64" customWidth="1"/>
    <col min="6146" max="6146" width="2.7109375" style="64" customWidth="1"/>
    <col min="6147" max="6147" width="12.7109375" style="64" customWidth="1"/>
    <col min="6148" max="6148" width="7.85546875" style="64" customWidth="1"/>
    <col min="6149" max="6155" width="15.140625" style="64" customWidth="1"/>
    <col min="6156" max="6156" width="16.28515625" style="64" customWidth="1"/>
    <col min="6157" max="6157" width="14.5703125" style="64" customWidth="1"/>
    <col min="6158" max="6158" width="13.5703125" style="64" customWidth="1"/>
    <col min="6159" max="6159" width="16.140625" style="64" customWidth="1"/>
    <col min="6160" max="6160" width="3.42578125" style="64" customWidth="1"/>
    <col min="6161" max="6161" width="1.28515625" style="64" customWidth="1"/>
    <col min="6162" max="6400" width="11.42578125" style="64"/>
    <col min="6401" max="6401" width="1.42578125" style="64" customWidth="1"/>
    <col min="6402" max="6402" width="2.7109375" style="64" customWidth="1"/>
    <col min="6403" max="6403" width="12.7109375" style="64" customWidth="1"/>
    <col min="6404" max="6404" width="7.85546875" style="64" customWidth="1"/>
    <col min="6405" max="6411" width="15.140625" style="64" customWidth="1"/>
    <col min="6412" max="6412" width="16.28515625" style="64" customWidth="1"/>
    <col min="6413" max="6413" width="14.5703125" style="64" customWidth="1"/>
    <col min="6414" max="6414" width="13.5703125" style="64" customWidth="1"/>
    <col min="6415" max="6415" width="16.140625" style="64" customWidth="1"/>
    <col min="6416" max="6416" width="3.42578125" style="64" customWidth="1"/>
    <col min="6417" max="6417" width="1.28515625" style="64" customWidth="1"/>
    <col min="6418" max="6656" width="11.42578125" style="64"/>
    <col min="6657" max="6657" width="1.42578125" style="64" customWidth="1"/>
    <col min="6658" max="6658" width="2.7109375" style="64" customWidth="1"/>
    <col min="6659" max="6659" width="12.7109375" style="64" customWidth="1"/>
    <col min="6660" max="6660" width="7.85546875" style="64" customWidth="1"/>
    <col min="6661" max="6667" width="15.140625" style="64" customWidth="1"/>
    <col min="6668" max="6668" width="16.28515625" style="64" customWidth="1"/>
    <col min="6669" max="6669" width="14.5703125" style="64" customWidth="1"/>
    <col min="6670" max="6670" width="13.5703125" style="64" customWidth="1"/>
    <col min="6671" max="6671" width="16.140625" style="64" customWidth="1"/>
    <col min="6672" max="6672" width="3.42578125" style="64" customWidth="1"/>
    <col min="6673" max="6673" width="1.28515625" style="64" customWidth="1"/>
    <col min="6674" max="6912" width="11.42578125" style="64"/>
    <col min="6913" max="6913" width="1.42578125" style="64" customWidth="1"/>
    <col min="6914" max="6914" width="2.7109375" style="64" customWidth="1"/>
    <col min="6915" max="6915" width="12.7109375" style="64" customWidth="1"/>
    <col min="6916" max="6916" width="7.85546875" style="64" customWidth="1"/>
    <col min="6917" max="6923" width="15.140625" style="64" customWidth="1"/>
    <col min="6924" max="6924" width="16.28515625" style="64" customWidth="1"/>
    <col min="6925" max="6925" width="14.5703125" style="64" customWidth="1"/>
    <col min="6926" max="6926" width="13.5703125" style="64" customWidth="1"/>
    <col min="6927" max="6927" width="16.140625" style="64" customWidth="1"/>
    <col min="6928" max="6928" width="3.42578125" style="64" customWidth="1"/>
    <col min="6929" max="6929" width="1.28515625" style="64" customWidth="1"/>
    <col min="6930" max="7168" width="11.42578125" style="64"/>
    <col min="7169" max="7169" width="1.42578125" style="64" customWidth="1"/>
    <col min="7170" max="7170" width="2.7109375" style="64" customWidth="1"/>
    <col min="7171" max="7171" width="12.7109375" style="64" customWidth="1"/>
    <col min="7172" max="7172" width="7.85546875" style="64" customWidth="1"/>
    <col min="7173" max="7179" width="15.140625" style="64" customWidth="1"/>
    <col min="7180" max="7180" width="16.28515625" style="64" customWidth="1"/>
    <col min="7181" max="7181" width="14.5703125" style="64" customWidth="1"/>
    <col min="7182" max="7182" width="13.5703125" style="64" customWidth="1"/>
    <col min="7183" max="7183" width="16.140625" style="64" customWidth="1"/>
    <col min="7184" max="7184" width="3.42578125" style="64" customWidth="1"/>
    <col min="7185" max="7185" width="1.28515625" style="64" customWidth="1"/>
    <col min="7186" max="7424" width="11.42578125" style="64"/>
    <col min="7425" max="7425" width="1.42578125" style="64" customWidth="1"/>
    <col min="7426" max="7426" width="2.7109375" style="64" customWidth="1"/>
    <col min="7427" max="7427" width="12.7109375" style="64" customWidth="1"/>
    <col min="7428" max="7428" width="7.85546875" style="64" customWidth="1"/>
    <col min="7429" max="7435" width="15.140625" style="64" customWidth="1"/>
    <col min="7436" max="7436" width="16.28515625" style="64" customWidth="1"/>
    <col min="7437" max="7437" width="14.5703125" style="64" customWidth="1"/>
    <col min="7438" max="7438" width="13.5703125" style="64" customWidth="1"/>
    <col min="7439" max="7439" width="16.140625" style="64" customWidth="1"/>
    <col min="7440" max="7440" width="3.42578125" style="64" customWidth="1"/>
    <col min="7441" max="7441" width="1.28515625" style="64" customWidth="1"/>
    <col min="7442" max="7680" width="11.42578125" style="64"/>
    <col min="7681" max="7681" width="1.42578125" style="64" customWidth="1"/>
    <col min="7682" max="7682" width="2.7109375" style="64" customWidth="1"/>
    <col min="7683" max="7683" width="12.7109375" style="64" customWidth="1"/>
    <col min="7684" max="7684" width="7.85546875" style="64" customWidth="1"/>
    <col min="7685" max="7691" width="15.140625" style="64" customWidth="1"/>
    <col min="7692" max="7692" width="16.28515625" style="64" customWidth="1"/>
    <col min="7693" max="7693" width="14.5703125" style="64" customWidth="1"/>
    <col min="7694" max="7694" width="13.5703125" style="64" customWidth="1"/>
    <col min="7695" max="7695" width="16.140625" style="64" customWidth="1"/>
    <col min="7696" max="7696" width="3.42578125" style="64" customWidth="1"/>
    <col min="7697" max="7697" width="1.28515625" style="64" customWidth="1"/>
    <col min="7698" max="7936" width="11.42578125" style="64"/>
    <col min="7937" max="7937" width="1.42578125" style="64" customWidth="1"/>
    <col min="7938" max="7938" width="2.7109375" style="64" customWidth="1"/>
    <col min="7939" max="7939" width="12.7109375" style="64" customWidth="1"/>
    <col min="7940" max="7940" width="7.85546875" style="64" customWidth="1"/>
    <col min="7941" max="7947" width="15.140625" style="64" customWidth="1"/>
    <col min="7948" max="7948" width="16.28515625" style="64" customWidth="1"/>
    <col min="7949" max="7949" width="14.5703125" style="64" customWidth="1"/>
    <col min="7950" max="7950" width="13.5703125" style="64" customWidth="1"/>
    <col min="7951" max="7951" width="16.140625" style="64" customWidth="1"/>
    <col min="7952" max="7952" width="3.42578125" style="64" customWidth="1"/>
    <col min="7953" max="7953" width="1.28515625" style="64" customWidth="1"/>
    <col min="7954" max="8192" width="11.42578125" style="64"/>
    <col min="8193" max="8193" width="1.42578125" style="64" customWidth="1"/>
    <col min="8194" max="8194" width="2.7109375" style="64" customWidth="1"/>
    <col min="8195" max="8195" width="12.7109375" style="64" customWidth="1"/>
    <col min="8196" max="8196" width="7.85546875" style="64" customWidth="1"/>
    <col min="8197" max="8203" width="15.140625" style="64" customWidth="1"/>
    <col min="8204" max="8204" width="16.28515625" style="64" customWidth="1"/>
    <col min="8205" max="8205" width="14.5703125" style="64" customWidth="1"/>
    <col min="8206" max="8206" width="13.5703125" style="64" customWidth="1"/>
    <col min="8207" max="8207" width="16.140625" style="64" customWidth="1"/>
    <col min="8208" max="8208" width="3.42578125" style="64" customWidth="1"/>
    <col min="8209" max="8209" width="1.28515625" style="64" customWidth="1"/>
    <col min="8210" max="8448" width="11.42578125" style="64"/>
    <col min="8449" max="8449" width="1.42578125" style="64" customWidth="1"/>
    <col min="8450" max="8450" width="2.7109375" style="64" customWidth="1"/>
    <col min="8451" max="8451" width="12.7109375" style="64" customWidth="1"/>
    <col min="8452" max="8452" width="7.85546875" style="64" customWidth="1"/>
    <col min="8453" max="8459" width="15.140625" style="64" customWidth="1"/>
    <col min="8460" max="8460" width="16.28515625" style="64" customWidth="1"/>
    <col min="8461" max="8461" width="14.5703125" style="64" customWidth="1"/>
    <col min="8462" max="8462" width="13.5703125" style="64" customWidth="1"/>
    <col min="8463" max="8463" width="16.140625" style="64" customWidth="1"/>
    <col min="8464" max="8464" width="3.42578125" style="64" customWidth="1"/>
    <col min="8465" max="8465" width="1.28515625" style="64" customWidth="1"/>
    <col min="8466" max="8704" width="11.42578125" style="64"/>
    <col min="8705" max="8705" width="1.42578125" style="64" customWidth="1"/>
    <col min="8706" max="8706" width="2.7109375" style="64" customWidth="1"/>
    <col min="8707" max="8707" width="12.7109375" style="64" customWidth="1"/>
    <col min="8708" max="8708" width="7.85546875" style="64" customWidth="1"/>
    <col min="8709" max="8715" width="15.140625" style="64" customWidth="1"/>
    <col min="8716" max="8716" width="16.28515625" style="64" customWidth="1"/>
    <col min="8717" max="8717" width="14.5703125" style="64" customWidth="1"/>
    <col min="8718" max="8718" width="13.5703125" style="64" customWidth="1"/>
    <col min="8719" max="8719" width="16.140625" style="64" customWidth="1"/>
    <col min="8720" max="8720" width="3.42578125" style="64" customWidth="1"/>
    <col min="8721" max="8721" width="1.28515625" style="64" customWidth="1"/>
    <col min="8722" max="8960" width="11.42578125" style="64"/>
    <col min="8961" max="8961" width="1.42578125" style="64" customWidth="1"/>
    <col min="8962" max="8962" width="2.7109375" style="64" customWidth="1"/>
    <col min="8963" max="8963" width="12.7109375" style="64" customWidth="1"/>
    <col min="8964" max="8964" width="7.85546875" style="64" customWidth="1"/>
    <col min="8965" max="8971" width="15.140625" style="64" customWidth="1"/>
    <col min="8972" max="8972" width="16.28515625" style="64" customWidth="1"/>
    <col min="8973" max="8973" width="14.5703125" style="64" customWidth="1"/>
    <col min="8974" max="8974" width="13.5703125" style="64" customWidth="1"/>
    <col min="8975" max="8975" width="16.140625" style="64" customWidth="1"/>
    <col min="8976" max="8976" width="3.42578125" style="64" customWidth="1"/>
    <col min="8977" max="8977" width="1.28515625" style="64" customWidth="1"/>
    <col min="8978" max="9216" width="11.42578125" style="64"/>
    <col min="9217" max="9217" width="1.42578125" style="64" customWidth="1"/>
    <col min="9218" max="9218" width="2.7109375" style="64" customWidth="1"/>
    <col min="9219" max="9219" width="12.7109375" style="64" customWidth="1"/>
    <col min="9220" max="9220" width="7.85546875" style="64" customWidth="1"/>
    <col min="9221" max="9227" width="15.140625" style="64" customWidth="1"/>
    <col min="9228" max="9228" width="16.28515625" style="64" customWidth="1"/>
    <col min="9229" max="9229" width="14.5703125" style="64" customWidth="1"/>
    <col min="9230" max="9230" width="13.5703125" style="64" customWidth="1"/>
    <col min="9231" max="9231" width="16.140625" style="64" customWidth="1"/>
    <col min="9232" max="9232" width="3.42578125" style="64" customWidth="1"/>
    <col min="9233" max="9233" width="1.28515625" style="64" customWidth="1"/>
    <col min="9234" max="9472" width="11.42578125" style="64"/>
    <col min="9473" max="9473" width="1.42578125" style="64" customWidth="1"/>
    <col min="9474" max="9474" width="2.7109375" style="64" customWidth="1"/>
    <col min="9475" max="9475" width="12.7109375" style="64" customWidth="1"/>
    <col min="9476" max="9476" width="7.85546875" style="64" customWidth="1"/>
    <col min="9477" max="9483" width="15.140625" style="64" customWidth="1"/>
    <col min="9484" max="9484" width="16.28515625" style="64" customWidth="1"/>
    <col min="9485" max="9485" width="14.5703125" style="64" customWidth="1"/>
    <col min="9486" max="9486" width="13.5703125" style="64" customWidth="1"/>
    <col min="9487" max="9487" width="16.140625" style="64" customWidth="1"/>
    <col min="9488" max="9488" width="3.42578125" style="64" customWidth="1"/>
    <col min="9489" max="9489" width="1.28515625" style="64" customWidth="1"/>
    <col min="9490" max="9728" width="11.42578125" style="64"/>
    <col min="9729" max="9729" width="1.42578125" style="64" customWidth="1"/>
    <col min="9730" max="9730" width="2.7109375" style="64" customWidth="1"/>
    <col min="9731" max="9731" width="12.7109375" style="64" customWidth="1"/>
    <col min="9732" max="9732" width="7.85546875" style="64" customWidth="1"/>
    <col min="9733" max="9739" width="15.140625" style="64" customWidth="1"/>
    <col min="9740" max="9740" width="16.28515625" style="64" customWidth="1"/>
    <col min="9741" max="9741" width="14.5703125" style="64" customWidth="1"/>
    <col min="9742" max="9742" width="13.5703125" style="64" customWidth="1"/>
    <col min="9743" max="9743" width="16.140625" style="64" customWidth="1"/>
    <col min="9744" max="9744" width="3.42578125" style="64" customWidth="1"/>
    <col min="9745" max="9745" width="1.28515625" style="64" customWidth="1"/>
    <col min="9746" max="9984" width="11.42578125" style="64"/>
    <col min="9985" max="9985" width="1.42578125" style="64" customWidth="1"/>
    <col min="9986" max="9986" width="2.7109375" style="64" customWidth="1"/>
    <col min="9987" max="9987" width="12.7109375" style="64" customWidth="1"/>
    <col min="9988" max="9988" width="7.85546875" style="64" customWidth="1"/>
    <col min="9989" max="9995" width="15.140625" style="64" customWidth="1"/>
    <col min="9996" max="9996" width="16.28515625" style="64" customWidth="1"/>
    <col min="9997" max="9997" width="14.5703125" style="64" customWidth="1"/>
    <col min="9998" max="9998" width="13.5703125" style="64" customWidth="1"/>
    <col min="9999" max="9999" width="16.140625" style="64" customWidth="1"/>
    <col min="10000" max="10000" width="3.42578125" style="64" customWidth="1"/>
    <col min="10001" max="10001" width="1.28515625" style="64" customWidth="1"/>
    <col min="10002" max="10240" width="11.42578125" style="64"/>
    <col min="10241" max="10241" width="1.42578125" style="64" customWidth="1"/>
    <col min="10242" max="10242" width="2.7109375" style="64" customWidth="1"/>
    <col min="10243" max="10243" width="12.7109375" style="64" customWidth="1"/>
    <col min="10244" max="10244" width="7.85546875" style="64" customWidth="1"/>
    <col min="10245" max="10251" width="15.140625" style="64" customWidth="1"/>
    <col min="10252" max="10252" width="16.28515625" style="64" customWidth="1"/>
    <col min="10253" max="10253" width="14.5703125" style="64" customWidth="1"/>
    <col min="10254" max="10254" width="13.5703125" style="64" customWidth="1"/>
    <col min="10255" max="10255" width="16.140625" style="64" customWidth="1"/>
    <col min="10256" max="10256" width="3.42578125" style="64" customWidth="1"/>
    <col min="10257" max="10257" width="1.28515625" style="64" customWidth="1"/>
    <col min="10258" max="10496" width="11.42578125" style="64"/>
    <col min="10497" max="10497" width="1.42578125" style="64" customWidth="1"/>
    <col min="10498" max="10498" width="2.7109375" style="64" customWidth="1"/>
    <col min="10499" max="10499" width="12.7109375" style="64" customWidth="1"/>
    <col min="10500" max="10500" width="7.85546875" style="64" customWidth="1"/>
    <col min="10501" max="10507" width="15.140625" style="64" customWidth="1"/>
    <col min="10508" max="10508" width="16.28515625" style="64" customWidth="1"/>
    <col min="10509" max="10509" width="14.5703125" style="64" customWidth="1"/>
    <col min="10510" max="10510" width="13.5703125" style="64" customWidth="1"/>
    <col min="10511" max="10511" width="16.140625" style="64" customWidth="1"/>
    <col min="10512" max="10512" width="3.42578125" style="64" customWidth="1"/>
    <col min="10513" max="10513" width="1.28515625" style="64" customWidth="1"/>
    <col min="10514" max="10752" width="11.42578125" style="64"/>
    <col min="10753" max="10753" width="1.42578125" style="64" customWidth="1"/>
    <col min="10754" max="10754" width="2.7109375" style="64" customWidth="1"/>
    <col min="10755" max="10755" width="12.7109375" style="64" customWidth="1"/>
    <col min="10756" max="10756" width="7.85546875" style="64" customWidth="1"/>
    <col min="10757" max="10763" width="15.140625" style="64" customWidth="1"/>
    <col min="10764" max="10764" width="16.28515625" style="64" customWidth="1"/>
    <col min="10765" max="10765" width="14.5703125" style="64" customWidth="1"/>
    <col min="10766" max="10766" width="13.5703125" style="64" customWidth="1"/>
    <col min="10767" max="10767" width="16.140625" style="64" customWidth="1"/>
    <col min="10768" max="10768" width="3.42578125" style="64" customWidth="1"/>
    <col min="10769" max="10769" width="1.28515625" style="64" customWidth="1"/>
    <col min="10770" max="11008" width="11.42578125" style="64"/>
    <col min="11009" max="11009" width="1.42578125" style="64" customWidth="1"/>
    <col min="11010" max="11010" width="2.7109375" style="64" customWidth="1"/>
    <col min="11011" max="11011" width="12.7109375" style="64" customWidth="1"/>
    <col min="11012" max="11012" width="7.85546875" style="64" customWidth="1"/>
    <col min="11013" max="11019" width="15.140625" style="64" customWidth="1"/>
    <col min="11020" max="11020" width="16.28515625" style="64" customWidth="1"/>
    <col min="11021" max="11021" width="14.5703125" style="64" customWidth="1"/>
    <col min="11022" max="11022" width="13.5703125" style="64" customWidth="1"/>
    <col min="11023" max="11023" width="16.140625" style="64" customWidth="1"/>
    <col min="11024" max="11024" width="3.42578125" style="64" customWidth="1"/>
    <col min="11025" max="11025" width="1.28515625" style="64" customWidth="1"/>
    <col min="11026" max="11264" width="11.42578125" style="64"/>
    <col min="11265" max="11265" width="1.42578125" style="64" customWidth="1"/>
    <col min="11266" max="11266" width="2.7109375" style="64" customWidth="1"/>
    <col min="11267" max="11267" width="12.7109375" style="64" customWidth="1"/>
    <col min="11268" max="11268" width="7.85546875" style="64" customWidth="1"/>
    <col min="11269" max="11275" width="15.140625" style="64" customWidth="1"/>
    <col min="11276" max="11276" width="16.28515625" style="64" customWidth="1"/>
    <col min="11277" max="11277" width="14.5703125" style="64" customWidth="1"/>
    <col min="11278" max="11278" width="13.5703125" style="64" customWidth="1"/>
    <col min="11279" max="11279" width="16.140625" style="64" customWidth="1"/>
    <col min="11280" max="11280" width="3.42578125" style="64" customWidth="1"/>
    <col min="11281" max="11281" width="1.28515625" style="64" customWidth="1"/>
    <col min="11282" max="11520" width="11.42578125" style="64"/>
    <col min="11521" max="11521" width="1.42578125" style="64" customWidth="1"/>
    <col min="11522" max="11522" width="2.7109375" style="64" customWidth="1"/>
    <col min="11523" max="11523" width="12.7109375" style="64" customWidth="1"/>
    <col min="11524" max="11524" width="7.85546875" style="64" customWidth="1"/>
    <col min="11525" max="11531" width="15.140625" style="64" customWidth="1"/>
    <col min="11532" max="11532" width="16.28515625" style="64" customWidth="1"/>
    <col min="11533" max="11533" width="14.5703125" style="64" customWidth="1"/>
    <col min="11534" max="11534" width="13.5703125" style="64" customWidth="1"/>
    <col min="11535" max="11535" width="16.140625" style="64" customWidth="1"/>
    <col min="11536" max="11536" width="3.42578125" style="64" customWidth="1"/>
    <col min="11537" max="11537" width="1.28515625" style="64" customWidth="1"/>
    <col min="11538" max="11776" width="11.42578125" style="64"/>
    <col min="11777" max="11777" width="1.42578125" style="64" customWidth="1"/>
    <col min="11778" max="11778" width="2.7109375" style="64" customWidth="1"/>
    <col min="11779" max="11779" width="12.7109375" style="64" customWidth="1"/>
    <col min="11780" max="11780" width="7.85546875" style="64" customWidth="1"/>
    <col min="11781" max="11787" width="15.140625" style="64" customWidth="1"/>
    <col min="11788" max="11788" width="16.28515625" style="64" customWidth="1"/>
    <col min="11789" max="11789" width="14.5703125" style="64" customWidth="1"/>
    <col min="11790" max="11790" width="13.5703125" style="64" customWidth="1"/>
    <col min="11791" max="11791" width="16.140625" style="64" customWidth="1"/>
    <col min="11792" max="11792" width="3.42578125" style="64" customWidth="1"/>
    <col min="11793" max="11793" width="1.28515625" style="64" customWidth="1"/>
    <col min="11794" max="12032" width="11.42578125" style="64"/>
    <col min="12033" max="12033" width="1.42578125" style="64" customWidth="1"/>
    <col min="12034" max="12034" width="2.7109375" style="64" customWidth="1"/>
    <col min="12035" max="12035" width="12.7109375" style="64" customWidth="1"/>
    <col min="12036" max="12036" width="7.85546875" style="64" customWidth="1"/>
    <col min="12037" max="12043" width="15.140625" style="64" customWidth="1"/>
    <col min="12044" max="12044" width="16.28515625" style="64" customWidth="1"/>
    <col min="12045" max="12045" width="14.5703125" style="64" customWidth="1"/>
    <col min="12046" max="12046" width="13.5703125" style="64" customWidth="1"/>
    <col min="12047" max="12047" width="16.140625" style="64" customWidth="1"/>
    <col min="12048" max="12048" width="3.42578125" style="64" customWidth="1"/>
    <col min="12049" max="12049" width="1.28515625" style="64" customWidth="1"/>
    <col min="12050" max="12288" width="11.42578125" style="64"/>
    <col min="12289" max="12289" width="1.42578125" style="64" customWidth="1"/>
    <col min="12290" max="12290" width="2.7109375" style="64" customWidth="1"/>
    <col min="12291" max="12291" width="12.7109375" style="64" customWidth="1"/>
    <col min="12292" max="12292" width="7.85546875" style="64" customWidth="1"/>
    <col min="12293" max="12299" width="15.140625" style="64" customWidth="1"/>
    <col min="12300" max="12300" width="16.28515625" style="64" customWidth="1"/>
    <col min="12301" max="12301" width="14.5703125" style="64" customWidth="1"/>
    <col min="12302" max="12302" width="13.5703125" style="64" customWidth="1"/>
    <col min="12303" max="12303" width="16.140625" style="64" customWidth="1"/>
    <col min="12304" max="12304" width="3.42578125" style="64" customWidth="1"/>
    <col min="12305" max="12305" width="1.28515625" style="64" customWidth="1"/>
    <col min="12306" max="12544" width="11.42578125" style="64"/>
    <col min="12545" max="12545" width="1.42578125" style="64" customWidth="1"/>
    <col min="12546" max="12546" width="2.7109375" style="64" customWidth="1"/>
    <col min="12547" max="12547" width="12.7109375" style="64" customWidth="1"/>
    <col min="12548" max="12548" width="7.85546875" style="64" customWidth="1"/>
    <col min="12549" max="12555" width="15.140625" style="64" customWidth="1"/>
    <col min="12556" max="12556" width="16.28515625" style="64" customWidth="1"/>
    <col min="12557" max="12557" width="14.5703125" style="64" customWidth="1"/>
    <col min="12558" max="12558" width="13.5703125" style="64" customWidth="1"/>
    <col min="12559" max="12559" width="16.140625" style="64" customWidth="1"/>
    <col min="12560" max="12560" width="3.42578125" style="64" customWidth="1"/>
    <col min="12561" max="12561" width="1.28515625" style="64" customWidth="1"/>
    <col min="12562" max="12800" width="11.42578125" style="64"/>
    <col min="12801" max="12801" width="1.42578125" style="64" customWidth="1"/>
    <col min="12802" max="12802" width="2.7109375" style="64" customWidth="1"/>
    <col min="12803" max="12803" width="12.7109375" style="64" customWidth="1"/>
    <col min="12804" max="12804" width="7.85546875" style="64" customWidth="1"/>
    <col min="12805" max="12811" width="15.140625" style="64" customWidth="1"/>
    <col min="12812" max="12812" width="16.28515625" style="64" customWidth="1"/>
    <col min="12813" max="12813" width="14.5703125" style="64" customWidth="1"/>
    <col min="12814" max="12814" width="13.5703125" style="64" customWidth="1"/>
    <col min="12815" max="12815" width="16.140625" style="64" customWidth="1"/>
    <col min="12816" max="12816" width="3.42578125" style="64" customWidth="1"/>
    <col min="12817" max="12817" width="1.28515625" style="64" customWidth="1"/>
    <col min="12818" max="13056" width="11.42578125" style="64"/>
    <col min="13057" max="13057" width="1.42578125" style="64" customWidth="1"/>
    <col min="13058" max="13058" width="2.7109375" style="64" customWidth="1"/>
    <col min="13059" max="13059" width="12.7109375" style="64" customWidth="1"/>
    <col min="13060" max="13060" width="7.85546875" style="64" customWidth="1"/>
    <col min="13061" max="13067" width="15.140625" style="64" customWidth="1"/>
    <col min="13068" max="13068" width="16.28515625" style="64" customWidth="1"/>
    <col min="13069" max="13069" width="14.5703125" style="64" customWidth="1"/>
    <col min="13070" max="13070" width="13.5703125" style="64" customWidth="1"/>
    <col min="13071" max="13071" width="16.140625" style="64" customWidth="1"/>
    <col min="13072" max="13072" width="3.42578125" style="64" customWidth="1"/>
    <col min="13073" max="13073" width="1.28515625" style="64" customWidth="1"/>
    <col min="13074" max="13312" width="11.42578125" style="64"/>
    <col min="13313" max="13313" width="1.42578125" style="64" customWidth="1"/>
    <col min="13314" max="13314" width="2.7109375" style="64" customWidth="1"/>
    <col min="13315" max="13315" width="12.7109375" style="64" customWidth="1"/>
    <col min="13316" max="13316" width="7.85546875" style="64" customWidth="1"/>
    <col min="13317" max="13323" width="15.140625" style="64" customWidth="1"/>
    <col min="13324" max="13324" width="16.28515625" style="64" customWidth="1"/>
    <col min="13325" max="13325" width="14.5703125" style="64" customWidth="1"/>
    <col min="13326" max="13326" width="13.5703125" style="64" customWidth="1"/>
    <col min="13327" max="13327" width="16.140625" style="64" customWidth="1"/>
    <col min="13328" max="13328" width="3.42578125" style="64" customWidth="1"/>
    <col min="13329" max="13329" width="1.28515625" style="64" customWidth="1"/>
    <col min="13330" max="13568" width="11.42578125" style="64"/>
    <col min="13569" max="13569" width="1.42578125" style="64" customWidth="1"/>
    <col min="13570" max="13570" width="2.7109375" style="64" customWidth="1"/>
    <col min="13571" max="13571" width="12.7109375" style="64" customWidth="1"/>
    <col min="13572" max="13572" width="7.85546875" style="64" customWidth="1"/>
    <col min="13573" max="13579" width="15.140625" style="64" customWidth="1"/>
    <col min="13580" max="13580" width="16.28515625" style="64" customWidth="1"/>
    <col min="13581" max="13581" width="14.5703125" style="64" customWidth="1"/>
    <col min="13582" max="13582" width="13.5703125" style="64" customWidth="1"/>
    <col min="13583" max="13583" width="16.140625" style="64" customWidth="1"/>
    <col min="13584" max="13584" width="3.42578125" style="64" customWidth="1"/>
    <col min="13585" max="13585" width="1.28515625" style="64" customWidth="1"/>
    <col min="13586" max="13824" width="11.42578125" style="64"/>
    <col min="13825" max="13825" width="1.42578125" style="64" customWidth="1"/>
    <col min="13826" max="13826" width="2.7109375" style="64" customWidth="1"/>
    <col min="13827" max="13827" width="12.7109375" style="64" customWidth="1"/>
    <col min="13828" max="13828" width="7.85546875" style="64" customWidth="1"/>
    <col min="13829" max="13835" width="15.140625" style="64" customWidth="1"/>
    <col min="13836" max="13836" width="16.28515625" style="64" customWidth="1"/>
    <col min="13837" max="13837" width="14.5703125" style="64" customWidth="1"/>
    <col min="13838" max="13838" width="13.5703125" style="64" customWidth="1"/>
    <col min="13839" max="13839" width="16.140625" style="64" customWidth="1"/>
    <col min="13840" max="13840" width="3.42578125" style="64" customWidth="1"/>
    <col min="13841" max="13841" width="1.28515625" style="64" customWidth="1"/>
    <col min="13842" max="14080" width="11.42578125" style="64"/>
    <col min="14081" max="14081" width="1.42578125" style="64" customWidth="1"/>
    <col min="14082" max="14082" width="2.7109375" style="64" customWidth="1"/>
    <col min="14083" max="14083" width="12.7109375" style="64" customWidth="1"/>
    <col min="14084" max="14084" width="7.85546875" style="64" customWidth="1"/>
    <col min="14085" max="14091" width="15.140625" style="64" customWidth="1"/>
    <col min="14092" max="14092" width="16.28515625" style="64" customWidth="1"/>
    <col min="14093" max="14093" width="14.5703125" style="64" customWidth="1"/>
    <col min="14094" max="14094" width="13.5703125" style="64" customWidth="1"/>
    <col min="14095" max="14095" width="16.140625" style="64" customWidth="1"/>
    <col min="14096" max="14096" width="3.42578125" style="64" customWidth="1"/>
    <col min="14097" max="14097" width="1.28515625" style="64" customWidth="1"/>
    <col min="14098" max="14336" width="11.42578125" style="64"/>
    <col min="14337" max="14337" width="1.42578125" style="64" customWidth="1"/>
    <col min="14338" max="14338" width="2.7109375" style="64" customWidth="1"/>
    <col min="14339" max="14339" width="12.7109375" style="64" customWidth="1"/>
    <col min="14340" max="14340" width="7.85546875" style="64" customWidth="1"/>
    <col min="14341" max="14347" width="15.140625" style="64" customWidth="1"/>
    <col min="14348" max="14348" width="16.28515625" style="64" customWidth="1"/>
    <col min="14349" max="14349" width="14.5703125" style="64" customWidth="1"/>
    <col min="14350" max="14350" width="13.5703125" style="64" customWidth="1"/>
    <col min="14351" max="14351" width="16.140625" style="64" customWidth="1"/>
    <col min="14352" max="14352" width="3.42578125" style="64" customWidth="1"/>
    <col min="14353" max="14353" width="1.28515625" style="64" customWidth="1"/>
    <col min="14354" max="14592" width="11.42578125" style="64"/>
    <col min="14593" max="14593" width="1.42578125" style="64" customWidth="1"/>
    <col min="14594" max="14594" width="2.7109375" style="64" customWidth="1"/>
    <col min="14595" max="14595" width="12.7109375" style="64" customWidth="1"/>
    <col min="14596" max="14596" width="7.85546875" style="64" customWidth="1"/>
    <col min="14597" max="14603" width="15.140625" style="64" customWidth="1"/>
    <col min="14604" max="14604" width="16.28515625" style="64" customWidth="1"/>
    <col min="14605" max="14605" width="14.5703125" style="64" customWidth="1"/>
    <col min="14606" max="14606" width="13.5703125" style="64" customWidth="1"/>
    <col min="14607" max="14607" width="16.140625" style="64" customWidth="1"/>
    <col min="14608" max="14608" width="3.42578125" style="64" customWidth="1"/>
    <col min="14609" max="14609" width="1.28515625" style="64" customWidth="1"/>
    <col min="14610" max="14848" width="11.42578125" style="64"/>
    <col min="14849" max="14849" width="1.42578125" style="64" customWidth="1"/>
    <col min="14850" max="14850" width="2.7109375" style="64" customWidth="1"/>
    <col min="14851" max="14851" width="12.7109375" style="64" customWidth="1"/>
    <col min="14852" max="14852" width="7.85546875" style="64" customWidth="1"/>
    <col min="14853" max="14859" width="15.140625" style="64" customWidth="1"/>
    <col min="14860" max="14860" width="16.28515625" style="64" customWidth="1"/>
    <col min="14861" max="14861" width="14.5703125" style="64" customWidth="1"/>
    <col min="14862" max="14862" width="13.5703125" style="64" customWidth="1"/>
    <col min="14863" max="14863" width="16.140625" style="64" customWidth="1"/>
    <col min="14864" max="14864" width="3.42578125" style="64" customWidth="1"/>
    <col min="14865" max="14865" width="1.28515625" style="64" customWidth="1"/>
    <col min="14866" max="15104" width="11.42578125" style="64"/>
    <col min="15105" max="15105" width="1.42578125" style="64" customWidth="1"/>
    <col min="15106" max="15106" width="2.7109375" style="64" customWidth="1"/>
    <col min="15107" max="15107" width="12.7109375" style="64" customWidth="1"/>
    <col min="15108" max="15108" width="7.85546875" style="64" customWidth="1"/>
    <col min="15109" max="15115" width="15.140625" style="64" customWidth="1"/>
    <col min="15116" max="15116" width="16.28515625" style="64" customWidth="1"/>
    <col min="15117" max="15117" width="14.5703125" style="64" customWidth="1"/>
    <col min="15118" max="15118" width="13.5703125" style="64" customWidth="1"/>
    <col min="15119" max="15119" width="16.140625" style="64" customWidth="1"/>
    <col min="15120" max="15120" width="3.42578125" style="64" customWidth="1"/>
    <col min="15121" max="15121" width="1.28515625" style="64" customWidth="1"/>
    <col min="15122" max="15360" width="11.42578125" style="64"/>
    <col min="15361" max="15361" width="1.42578125" style="64" customWidth="1"/>
    <col min="15362" max="15362" width="2.7109375" style="64" customWidth="1"/>
    <col min="15363" max="15363" width="12.7109375" style="64" customWidth="1"/>
    <col min="15364" max="15364" width="7.85546875" style="64" customWidth="1"/>
    <col min="15365" max="15371" width="15.140625" style="64" customWidth="1"/>
    <col min="15372" max="15372" width="16.28515625" style="64" customWidth="1"/>
    <col min="15373" max="15373" width="14.5703125" style="64" customWidth="1"/>
    <col min="15374" max="15374" width="13.5703125" style="64" customWidth="1"/>
    <col min="15375" max="15375" width="16.140625" style="64" customWidth="1"/>
    <col min="15376" max="15376" width="3.42578125" style="64" customWidth="1"/>
    <col min="15377" max="15377" width="1.28515625" style="64" customWidth="1"/>
    <col min="15378" max="15616" width="11.42578125" style="64"/>
    <col min="15617" max="15617" width="1.42578125" style="64" customWidth="1"/>
    <col min="15618" max="15618" width="2.7109375" style="64" customWidth="1"/>
    <col min="15619" max="15619" width="12.7109375" style="64" customWidth="1"/>
    <col min="15620" max="15620" width="7.85546875" style="64" customWidth="1"/>
    <col min="15621" max="15627" width="15.140625" style="64" customWidth="1"/>
    <col min="15628" max="15628" width="16.28515625" style="64" customWidth="1"/>
    <col min="15629" max="15629" width="14.5703125" style="64" customWidth="1"/>
    <col min="15630" max="15630" width="13.5703125" style="64" customWidth="1"/>
    <col min="15631" max="15631" width="16.140625" style="64" customWidth="1"/>
    <col min="15632" max="15632" width="3.42578125" style="64" customWidth="1"/>
    <col min="15633" max="15633" width="1.28515625" style="64" customWidth="1"/>
    <col min="15634" max="15872" width="11.42578125" style="64"/>
    <col min="15873" max="15873" width="1.42578125" style="64" customWidth="1"/>
    <col min="15874" max="15874" width="2.7109375" style="64" customWidth="1"/>
    <col min="15875" max="15875" width="12.7109375" style="64" customWidth="1"/>
    <col min="15876" max="15876" width="7.85546875" style="64" customWidth="1"/>
    <col min="15877" max="15883" width="15.140625" style="64" customWidth="1"/>
    <col min="15884" max="15884" width="16.28515625" style="64" customWidth="1"/>
    <col min="15885" max="15885" width="14.5703125" style="64" customWidth="1"/>
    <col min="15886" max="15886" width="13.5703125" style="64" customWidth="1"/>
    <col min="15887" max="15887" width="16.140625" style="64" customWidth="1"/>
    <col min="15888" max="15888" width="3.42578125" style="64" customWidth="1"/>
    <col min="15889" max="15889" width="1.28515625" style="64" customWidth="1"/>
    <col min="15890" max="16128" width="11.42578125" style="64"/>
    <col min="16129" max="16129" width="1.42578125" style="64" customWidth="1"/>
    <col min="16130" max="16130" width="2.7109375" style="64" customWidth="1"/>
    <col min="16131" max="16131" width="12.7109375" style="64" customWidth="1"/>
    <col min="16132" max="16132" width="7.85546875" style="64" customWidth="1"/>
    <col min="16133" max="16139" width="15.140625" style="64" customWidth="1"/>
    <col min="16140" max="16140" width="16.28515625" style="64" customWidth="1"/>
    <col min="16141" max="16141" width="14.5703125" style="64" customWidth="1"/>
    <col min="16142" max="16142" width="13.5703125" style="64" customWidth="1"/>
    <col min="16143" max="16143" width="16.140625" style="64" customWidth="1"/>
    <col min="16144" max="16144" width="3.42578125" style="64" customWidth="1"/>
    <col min="16145" max="16145" width="1.28515625" style="64" customWidth="1"/>
    <col min="16146" max="16384" width="11.42578125" style="64"/>
  </cols>
  <sheetData>
    <row r="1" spans="1:17" ht="8.25" customHeight="1" thickTop="1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3"/>
    </row>
    <row r="2" spans="1:17" ht="16.5" customHeight="1">
      <c r="A2" s="65"/>
      <c r="Q2" s="67"/>
    </row>
    <row r="3" spans="1:17" ht="16.5" customHeight="1">
      <c r="A3" s="65"/>
      <c r="Q3" s="67"/>
    </row>
    <row r="4" spans="1:17" ht="16.5" customHeight="1">
      <c r="A4" s="65"/>
      <c r="Q4" s="67"/>
    </row>
    <row r="5" spans="1:17" ht="16.5" customHeight="1">
      <c r="A5" s="65"/>
      <c r="Q5" s="67"/>
    </row>
    <row r="6" spans="1:17" ht="27" customHeight="1">
      <c r="A6" s="65"/>
      <c r="C6" s="243" t="s">
        <v>0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Q6" s="67"/>
    </row>
    <row r="7" spans="1:17" ht="26.25" customHeight="1">
      <c r="A7" s="65"/>
      <c r="C7" s="244" t="s">
        <v>1</v>
      </c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Q7" s="67"/>
    </row>
    <row r="8" spans="1:17" ht="21.75" customHeight="1">
      <c r="A8" s="65"/>
      <c r="C8" s="245" t="s">
        <v>138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Q8" s="67"/>
    </row>
    <row r="9" spans="1:17" ht="19.5" customHeight="1">
      <c r="A9" s="65"/>
      <c r="C9" s="246" t="s">
        <v>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Q9" s="67"/>
    </row>
    <row r="10" spans="1:17" ht="9.75" customHeight="1">
      <c r="A10" s="65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Q10" s="67"/>
    </row>
    <row r="11" spans="1:17" ht="18" customHeight="1">
      <c r="A11" s="65"/>
      <c r="C11" s="237" t="s">
        <v>160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Q11" s="67"/>
    </row>
    <row r="12" spans="1:17" ht="18" customHeight="1" thickBot="1">
      <c r="A12" s="65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Q12" s="67"/>
    </row>
    <row r="13" spans="1:17" ht="20.25" customHeight="1" thickBot="1">
      <c r="A13" s="65"/>
      <c r="C13" s="93"/>
      <c r="D13" s="94"/>
      <c r="E13" s="239" t="s">
        <v>3</v>
      </c>
      <c r="F13" s="239"/>
      <c r="G13" s="239"/>
      <c r="H13" s="239"/>
      <c r="I13" s="240" t="s">
        <v>4</v>
      </c>
      <c r="J13" s="241"/>
      <c r="K13" s="241"/>
      <c r="L13" s="241"/>
      <c r="M13" s="241"/>
      <c r="N13" s="242"/>
      <c r="O13" s="69" t="s">
        <v>5</v>
      </c>
      <c r="Q13" s="67"/>
    </row>
    <row r="14" spans="1:17" s="29" customFormat="1" ht="20.25" customHeight="1">
      <c r="A14" s="95"/>
      <c r="C14" s="96" t="s">
        <v>6</v>
      </c>
      <c r="D14" s="97" t="s">
        <v>7</v>
      </c>
      <c r="E14" s="71" t="s">
        <v>8</v>
      </c>
      <c r="F14" s="71" t="s">
        <v>9</v>
      </c>
      <c r="G14" s="71" t="s">
        <v>10</v>
      </c>
      <c r="H14" s="71" t="s">
        <v>11</v>
      </c>
      <c r="I14" s="71" t="s">
        <v>8</v>
      </c>
      <c r="J14" s="72" t="s">
        <v>12</v>
      </c>
      <c r="K14" s="72" t="s">
        <v>13</v>
      </c>
      <c r="L14" s="71" t="s">
        <v>14</v>
      </c>
      <c r="M14" s="71" t="s">
        <v>135</v>
      </c>
      <c r="N14" s="71" t="s">
        <v>139</v>
      </c>
      <c r="O14" s="97" t="s">
        <v>15</v>
      </c>
      <c r="Q14" s="98"/>
    </row>
    <row r="15" spans="1:17" s="29" customFormat="1" ht="20.25" customHeight="1" thickBot="1">
      <c r="A15" s="95"/>
      <c r="C15" s="73" t="s">
        <v>16</v>
      </c>
      <c r="D15" s="74" t="s">
        <v>16</v>
      </c>
      <c r="E15" s="76" t="s">
        <v>17</v>
      </c>
      <c r="F15" s="76" t="s">
        <v>18</v>
      </c>
      <c r="G15" s="76" t="s">
        <v>19</v>
      </c>
      <c r="H15" s="76"/>
      <c r="I15" s="76" t="s">
        <v>20</v>
      </c>
      <c r="J15" s="77" t="s">
        <v>21</v>
      </c>
      <c r="K15" s="77" t="s">
        <v>22</v>
      </c>
      <c r="L15" s="76" t="s">
        <v>23</v>
      </c>
      <c r="M15" s="76" t="s">
        <v>136</v>
      </c>
      <c r="N15" s="76" t="s">
        <v>140</v>
      </c>
      <c r="O15" s="74" t="s">
        <v>24</v>
      </c>
      <c r="Q15" s="98"/>
    </row>
    <row r="16" spans="1:17" s="29" customFormat="1" ht="20.25" customHeight="1">
      <c r="A16" s="95"/>
      <c r="C16" s="99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99"/>
      <c r="Q16" s="98"/>
    </row>
    <row r="17" spans="1:17" s="29" customFormat="1" ht="20.25" customHeight="1">
      <c r="A17" s="95"/>
      <c r="C17" s="101" t="s">
        <v>25</v>
      </c>
      <c r="D17" s="102">
        <v>2018</v>
      </c>
      <c r="E17" s="103">
        <f>+[1]ACUMMES!E14</f>
        <v>120232999</v>
      </c>
      <c r="F17" s="103">
        <f>+[1]ACUMMES!F14</f>
        <v>0</v>
      </c>
      <c r="G17" s="103">
        <f>+[1]ACUMMES!G14</f>
        <v>0</v>
      </c>
      <c r="H17" s="103">
        <f>+[1]ACUMMES!H14</f>
        <v>961782</v>
      </c>
      <c r="I17" s="103">
        <f>+[1]ACUMMES!I14</f>
        <v>6646008</v>
      </c>
      <c r="J17" s="103">
        <f>+[1]ACUMMES!J14</f>
        <v>7192682</v>
      </c>
      <c r="K17" s="103">
        <f>+[1]ACUMMES!K14</f>
        <v>5711565</v>
      </c>
      <c r="L17" s="103">
        <f>+[1]ACUMMES!L14</f>
        <v>200568</v>
      </c>
      <c r="M17" s="103">
        <f>+[1]ACUMMES!M14</f>
        <v>0</v>
      </c>
      <c r="N17" s="103">
        <v>0</v>
      </c>
      <c r="O17" s="103">
        <f t="shared" ref="O17:O19" si="0">SUM(E17:N17)</f>
        <v>140945604</v>
      </c>
      <c r="Q17" s="98"/>
    </row>
    <row r="18" spans="1:17" s="29" customFormat="1" ht="20.25" customHeight="1">
      <c r="A18" s="95"/>
      <c r="C18" s="101" t="s">
        <v>26</v>
      </c>
      <c r="D18" s="102">
        <v>2018</v>
      </c>
      <c r="E18" s="103">
        <f>+[1]ACUMMES!E15</f>
        <v>154544148</v>
      </c>
      <c r="F18" s="103">
        <f>+[1]ACUMMES!F15</f>
        <v>70377026</v>
      </c>
      <c r="G18" s="103">
        <f>+[1]ACUMMES!G15</f>
        <v>1389300</v>
      </c>
      <c r="H18" s="103">
        <f>+[1]ACUMMES!H15</f>
        <v>1068313</v>
      </c>
      <c r="I18" s="103">
        <f>+[1]ACUMMES!I15</f>
        <v>4270706</v>
      </c>
      <c r="J18" s="103">
        <f>+[1]ACUMMES!J15</f>
        <v>7453548</v>
      </c>
      <c r="K18" s="103">
        <f>+[1]ACUMMES!K15</f>
        <v>6223983</v>
      </c>
      <c r="L18" s="103">
        <f>+[1]ACUMMES!L15</f>
        <v>200568</v>
      </c>
      <c r="M18" s="103">
        <f>+[1]ACUMMES!M15</f>
        <v>11903332</v>
      </c>
      <c r="N18" s="103">
        <v>0</v>
      </c>
      <c r="O18" s="103">
        <f t="shared" si="0"/>
        <v>257430924</v>
      </c>
      <c r="Q18" s="98"/>
    </row>
    <row r="19" spans="1:17" s="29" customFormat="1" ht="20.25" customHeight="1">
      <c r="A19" s="95"/>
      <c r="C19" s="101" t="s">
        <v>27</v>
      </c>
      <c r="D19" s="102">
        <v>2018</v>
      </c>
      <c r="E19" s="103">
        <f>+[1]ACUMMES!E16</f>
        <v>126342101</v>
      </c>
      <c r="F19" s="103">
        <f>+[1]ACUMMES!F16</f>
        <v>76404340</v>
      </c>
      <c r="G19" s="103">
        <f>+[1]ACUMMES!G16</f>
        <v>1347054</v>
      </c>
      <c r="H19" s="103">
        <f>+[1]ACUMMES!H16</f>
        <v>1484963</v>
      </c>
      <c r="I19" s="103">
        <f>+[1]ACUMMES!I16</f>
        <v>4270706</v>
      </c>
      <c r="J19" s="103">
        <f>+[1]ACUMMES!J16</f>
        <v>7431320</v>
      </c>
      <c r="K19" s="103">
        <f>+[1]ACUMMES!K16</f>
        <v>6170968</v>
      </c>
      <c r="L19" s="103">
        <f>+[1]ACUMMES!L16</f>
        <v>200568</v>
      </c>
      <c r="M19" s="103">
        <f>+[1]ACUMMES!M16</f>
        <v>4153783</v>
      </c>
      <c r="N19" s="103">
        <v>0</v>
      </c>
      <c r="O19" s="103">
        <f t="shared" si="0"/>
        <v>227805803</v>
      </c>
      <c r="Q19" s="98"/>
    </row>
    <row r="20" spans="1:17" s="29" customFormat="1" ht="20.25" customHeight="1">
      <c r="A20" s="95"/>
      <c r="C20" s="101" t="s">
        <v>28</v>
      </c>
      <c r="D20" s="102">
        <v>2018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f t="shared" ref="O20:O28" si="1">SUM(E20:N20)</f>
        <v>0</v>
      </c>
      <c r="Q20" s="98"/>
    </row>
    <row r="21" spans="1:17" s="29" customFormat="1" ht="20.25" customHeight="1">
      <c r="A21" s="95"/>
      <c r="C21" s="101" t="s">
        <v>29</v>
      </c>
      <c r="D21" s="102">
        <v>2018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f t="shared" si="1"/>
        <v>0</v>
      </c>
      <c r="Q21" s="98"/>
    </row>
    <row r="22" spans="1:17" s="29" customFormat="1" ht="20.25" customHeight="1">
      <c r="A22" s="95"/>
      <c r="C22" s="101" t="s">
        <v>30</v>
      </c>
      <c r="D22" s="102">
        <v>2018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f t="shared" si="1"/>
        <v>0</v>
      </c>
      <c r="Q22" s="98"/>
    </row>
    <row r="23" spans="1:17" s="29" customFormat="1" ht="20.25" customHeight="1">
      <c r="A23" s="95"/>
      <c r="C23" s="101" t="s">
        <v>31</v>
      </c>
      <c r="D23" s="102">
        <v>2018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f t="shared" si="1"/>
        <v>0</v>
      </c>
      <c r="Q23" s="98"/>
    </row>
    <row r="24" spans="1:17" s="29" customFormat="1" ht="20.25" customHeight="1">
      <c r="A24" s="95"/>
      <c r="C24" s="101" t="s">
        <v>32</v>
      </c>
      <c r="D24" s="102">
        <v>2018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f t="shared" si="1"/>
        <v>0</v>
      </c>
      <c r="Q24" s="98"/>
    </row>
    <row r="25" spans="1:17" s="29" customFormat="1" ht="20.25" customHeight="1">
      <c r="A25" s="95"/>
      <c r="C25" s="101" t="s">
        <v>33</v>
      </c>
      <c r="D25" s="102">
        <v>2018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f t="shared" si="1"/>
        <v>0</v>
      </c>
      <c r="Q25" s="98"/>
    </row>
    <row r="26" spans="1:17" s="29" customFormat="1" ht="20.25" customHeight="1">
      <c r="A26" s="95"/>
      <c r="C26" s="101" t="s">
        <v>34</v>
      </c>
      <c r="D26" s="102">
        <v>2018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f t="shared" si="1"/>
        <v>0</v>
      </c>
      <c r="Q26" s="98"/>
    </row>
    <row r="27" spans="1:17" s="29" customFormat="1" ht="27" customHeight="1">
      <c r="A27" s="95"/>
      <c r="C27" s="101" t="s">
        <v>35</v>
      </c>
      <c r="D27" s="102">
        <v>2018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0</v>
      </c>
      <c r="K27" s="103">
        <v>0</v>
      </c>
      <c r="L27" s="103">
        <v>0</v>
      </c>
      <c r="M27" s="103">
        <v>0</v>
      </c>
      <c r="N27" s="103">
        <v>0</v>
      </c>
      <c r="O27" s="103">
        <f t="shared" si="1"/>
        <v>0</v>
      </c>
      <c r="Q27" s="98"/>
    </row>
    <row r="28" spans="1:17" s="29" customFormat="1" ht="15.75" thickBot="1">
      <c r="A28" s="95"/>
      <c r="C28" s="101" t="s">
        <v>36</v>
      </c>
      <c r="D28" s="102">
        <v>2018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f t="shared" si="1"/>
        <v>0</v>
      </c>
      <c r="Q28" s="98"/>
    </row>
    <row r="29" spans="1:17" s="29" customFormat="1" ht="15">
      <c r="A29" s="95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6"/>
      <c r="Q29" s="98"/>
    </row>
    <row r="30" spans="1:17" s="29" customFormat="1" ht="15">
      <c r="A30" s="95"/>
      <c r="C30" s="107"/>
      <c r="D30" s="108" t="s">
        <v>15</v>
      </c>
      <c r="E30" s="103">
        <f t="shared" ref="E30:N30" si="2">SUM(E17:E29)</f>
        <v>401119248</v>
      </c>
      <c r="F30" s="103">
        <f t="shared" si="2"/>
        <v>146781366</v>
      </c>
      <c r="G30" s="103">
        <f t="shared" si="2"/>
        <v>2736354</v>
      </c>
      <c r="H30" s="103">
        <f t="shared" si="2"/>
        <v>3515058</v>
      </c>
      <c r="I30" s="103">
        <f>SUM(I17:I29)</f>
        <v>15187420</v>
      </c>
      <c r="J30" s="103">
        <f t="shared" si="2"/>
        <v>22077550</v>
      </c>
      <c r="K30" s="103">
        <f t="shared" si="2"/>
        <v>18106516</v>
      </c>
      <c r="L30" s="103">
        <f t="shared" si="2"/>
        <v>601704</v>
      </c>
      <c r="M30" s="103">
        <f t="shared" si="2"/>
        <v>16057115</v>
      </c>
      <c r="N30" s="103">
        <f t="shared" si="2"/>
        <v>0</v>
      </c>
      <c r="O30" s="80">
        <f>SUM(O17:O28)</f>
        <v>626182331</v>
      </c>
      <c r="Q30" s="98"/>
    </row>
    <row r="31" spans="1:17" s="29" customFormat="1" ht="15.75" thickBot="1">
      <c r="A31" s="95"/>
      <c r="C31" s="109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110"/>
      <c r="Q31" s="98"/>
    </row>
    <row r="32" spans="1:17" s="29" customFormat="1" ht="15">
      <c r="A32" s="95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Q32" s="98"/>
    </row>
    <row r="33" spans="1:17" s="29" customFormat="1" ht="15">
      <c r="A33" s="95"/>
      <c r="C33" s="111"/>
      <c r="D33" s="111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Q33" s="98"/>
    </row>
    <row r="34" spans="1:17" s="29" customFormat="1" ht="15">
      <c r="A34" s="95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Q34" s="98"/>
    </row>
    <row r="35" spans="1:17">
      <c r="A35" s="65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Q35" s="67"/>
    </row>
    <row r="36" spans="1:17" ht="8.25" customHeight="1" thickBot="1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17" ht="13.5" thickTop="1"/>
    <row r="38" spans="1:17">
      <c r="E38" s="113"/>
      <c r="F38" s="113"/>
      <c r="G38" s="113"/>
      <c r="H38" s="113"/>
      <c r="I38" s="113"/>
      <c r="J38" s="113"/>
      <c r="K38" s="113"/>
      <c r="L38" s="113"/>
      <c r="M38" s="113"/>
    </row>
  </sheetData>
  <mergeCells count="8">
    <mergeCell ref="C11:O11"/>
    <mergeCell ref="C12:O12"/>
    <mergeCell ref="E13:H13"/>
    <mergeCell ref="I13:N13"/>
    <mergeCell ref="C6:O6"/>
    <mergeCell ref="C7:O7"/>
    <mergeCell ref="C8:O8"/>
    <mergeCell ref="C9:O9"/>
  </mergeCells>
  <printOptions horizontalCentered="1" verticalCentered="1"/>
  <pageMargins left="0.2" right="0.2" top="0.61" bottom="0.36" header="0.21" footer="0"/>
  <pageSetup scale="75" orientation="landscape" horizontalDpi="300" verticalDpi="300" r:id="rId1"/>
  <headerFooter alignWithMargins="0">
    <oddFooter>FEDERACION.xls&amp;RPágina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A5" sqref="A5:F16"/>
    </sheetView>
  </sheetViews>
  <sheetFormatPr baseColWidth="10" defaultRowHeight="15"/>
  <cols>
    <col min="1" max="1" width="9.7109375" style="29" customWidth="1"/>
    <col min="2" max="2" width="8.85546875" style="29" customWidth="1"/>
    <col min="3" max="3" width="11.42578125" style="29"/>
    <col min="4" max="4" width="50.7109375" style="29" customWidth="1"/>
    <col min="5" max="5" width="23.28515625" style="162" customWidth="1"/>
    <col min="6" max="6" width="17.85546875" style="29" customWidth="1"/>
    <col min="7" max="7" width="18" style="29" customWidth="1"/>
    <col min="8" max="8" width="14.7109375" style="29" bestFit="1" customWidth="1"/>
    <col min="9" max="251" width="11.42578125" style="29"/>
    <col min="252" max="252" width="9.7109375" style="29" customWidth="1"/>
    <col min="253" max="253" width="8.85546875" style="29" customWidth="1"/>
    <col min="254" max="254" width="11.42578125" style="29"/>
    <col min="255" max="255" width="48.140625" style="29" customWidth="1"/>
    <col min="256" max="256" width="25.28515625" style="29" customWidth="1"/>
    <col min="257" max="257" width="16" style="29" customWidth="1"/>
    <col min="258" max="258" width="22.140625" style="29" customWidth="1"/>
    <col min="259" max="259" width="8.7109375" style="29" customWidth="1"/>
    <col min="260" max="260" width="16.5703125" style="29" customWidth="1"/>
    <col min="261" max="261" width="17.85546875" style="29" customWidth="1"/>
    <col min="262" max="262" width="23.85546875" style="29" customWidth="1"/>
    <col min="263" max="263" width="18" style="29" customWidth="1"/>
    <col min="264" max="264" width="14.7109375" style="29" bestFit="1" customWidth="1"/>
    <col min="265" max="507" width="11.42578125" style="29"/>
    <col min="508" max="508" width="9.7109375" style="29" customWidth="1"/>
    <col min="509" max="509" width="8.85546875" style="29" customWidth="1"/>
    <col min="510" max="510" width="11.42578125" style="29"/>
    <col min="511" max="511" width="48.140625" style="29" customWidth="1"/>
    <col min="512" max="512" width="25.28515625" style="29" customWidth="1"/>
    <col min="513" max="513" width="16" style="29" customWidth="1"/>
    <col min="514" max="514" width="22.140625" style="29" customWidth="1"/>
    <col min="515" max="515" width="8.7109375" style="29" customWidth="1"/>
    <col min="516" max="516" width="16.5703125" style="29" customWidth="1"/>
    <col min="517" max="517" width="17.85546875" style="29" customWidth="1"/>
    <col min="518" max="518" width="23.85546875" style="29" customWidth="1"/>
    <col min="519" max="519" width="18" style="29" customWidth="1"/>
    <col min="520" max="520" width="14.7109375" style="29" bestFit="1" customWidth="1"/>
    <col min="521" max="763" width="11.42578125" style="29"/>
    <col min="764" max="764" width="9.7109375" style="29" customWidth="1"/>
    <col min="765" max="765" width="8.85546875" style="29" customWidth="1"/>
    <col min="766" max="766" width="11.42578125" style="29"/>
    <col min="767" max="767" width="48.140625" style="29" customWidth="1"/>
    <col min="768" max="768" width="25.28515625" style="29" customWidth="1"/>
    <col min="769" max="769" width="16" style="29" customWidth="1"/>
    <col min="770" max="770" width="22.140625" style="29" customWidth="1"/>
    <col min="771" max="771" width="8.7109375" style="29" customWidth="1"/>
    <col min="772" max="772" width="16.5703125" style="29" customWidth="1"/>
    <col min="773" max="773" width="17.85546875" style="29" customWidth="1"/>
    <col min="774" max="774" width="23.85546875" style="29" customWidth="1"/>
    <col min="775" max="775" width="18" style="29" customWidth="1"/>
    <col min="776" max="776" width="14.7109375" style="29" bestFit="1" customWidth="1"/>
    <col min="777" max="1019" width="11.42578125" style="29"/>
    <col min="1020" max="1020" width="9.7109375" style="29" customWidth="1"/>
    <col min="1021" max="1021" width="8.85546875" style="29" customWidth="1"/>
    <col min="1022" max="1022" width="11.42578125" style="29"/>
    <col min="1023" max="1023" width="48.140625" style="29" customWidth="1"/>
    <col min="1024" max="1024" width="25.28515625" style="29" customWidth="1"/>
    <col min="1025" max="1025" width="16" style="29" customWidth="1"/>
    <col min="1026" max="1026" width="22.140625" style="29" customWidth="1"/>
    <col min="1027" max="1027" width="8.7109375" style="29" customWidth="1"/>
    <col min="1028" max="1028" width="16.5703125" style="29" customWidth="1"/>
    <col min="1029" max="1029" width="17.85546875" style="29" customWidth="1"/>
    <col min="1030" max="1030" width="23.85546875" style="29" customWidth="1"/>
    <col min="1031" max="1031" width="18" style="29" customWidth="1"/>
    <col min="1032" max="1032" width="14.7109375" style="29" bestFit="1" customWidth="1"/>
    <col min="1033" max="1275" width="11.42578125" style="29"/>
    <col min="1276" max="1276" width="9.7109375" style="29" customWidth="1"/>
    <col min="1277" max="1277" width="8.85546875" style="29" customWidth="1"/>
    <col min="1278" max="1278" width="11.42578125" style="29"/>
    <col min="1279" max="1279" width="48.140625" style="29" customWidth="1"/>
    <col min="1280" max="1280" width="25.28515625" style="29" customWidth="1"/>
    <col min="1281" max="1281" width="16" style="29" customWidth="1"/>
    <col min="1282" max="1282" width="22.140625" style="29" customWidth="1"/>
    <col min="1283" max="1283" width="8.7109375" style="29" customWidth="1"/>
    <col min="1284" max="1284" width="16.5703125" style="29" customWidth="1"/>
    <col min="1285" max="1285" width="17.85546875" style="29" customWidth="1"/>
    <col min="1286" max="1286" width="23.85546875" style="29" customWidth="1"/>
    <col min="1287" max="1287" width="18" style="29" customWidth="1"/>
    <col min="1288" max="1288" width="14.7109375" style="29" bestFit="1" customWidth="1"/>
    <col min="1289" max="1531" width="11.42578125" style="29"/>
    <col min="1532" max="1532" width="9.7109375" style="29" customWidth="1"/>
    <col min="1533" max="1533" width="8.85546875" style="29" customWidth="1"/>
    <col min="1534" max="1534" width="11.42578125" style="29"/>
    <col min="1535" max="1535" width="48.140625" style="29" customWidth="1"/>
    <col min="1536" max="1536" width="25.28515625" style="29" customWidth="1"/>
    <col min="1537" max="1537" width="16" style="29" customWidth="1"/>
    <col min="1538" max="1538" width="22.140625" style="29" customWidth="1"/>
    <col min="1539" max="1539" width="8.7109375" style="29" customWidth="1"/>
    <col min="1540" max="1540" width="16.5703125" style="29" customWidth="1"/>
    <col min="1541" max="1541" width="17.85546875" style="29" customWidth="1"/>
    <col min="1542" max="1542" width="23.85546875" style="29" customWidth="1"/>
    <col min="1543" max="1543" width="18" style="29" customWidth="1"/>
    <col min="1544" max="1544" width="14.7109375" style="29" bestFit="1" customWidth="1"/>
    <col min="1545" max="1787" width="11.42578125" style="29"/>
    <col min="1788" max="1788" width="9.7109375" style="29" customWidth="1"/>
    <col min="1789" max="1789" width="8.85546875" style="29" customWidth="1"/>
    <col min="1790" max="1790" width="11.42578125" style="29"/>
    <col min="1791" max="1791" width="48.140625" style="29" customWidth="1"/>
    <col min="1792" max="1792" width="25.28515625" style="29" customWidth="1"/>
    <col min="1793" max="1793" width="16" style="29" customWidth="1"/>
    <col min="1794" max="1794" width="22.140625" style="29" customWidth="1"/>
    <col min="1795" max="1795" width="8.7109375" style="29" customWidth="1"/>
    <col min="1796" max="1796" width="16.5703125" style="29" customWidth="1"/>
    <col min="1797" max="1797" width="17.85546875" style="29" customWidth="1"/>
    <col min="1798" max="1798" width="23.85546875" style="29" customWidth="1"/>
    <col min="1799" max="1799" width="18" style="29" customWidth="1"/>
    <col min="1800" max="1800" width="14.7109375" style="29" bestFit="1" customWidth="1"/>
    <col min="1801" max="2043" width="11.42578125" style="29"/>
    <col min="2044" max="2044" width="9.7109375" style="29" customWidth="1"/>
    <col min="2045" max="2045" width="8.85546875" style="29" customWidth="1"/>
    <col min="2046" max="2046" width="11.42578125" style="29"/>
    <col min="2047" max="2047" width="48.140625" style="29" customWidth="1"/>
    <col min="2048" max="2048" width="25.28515625" style="29" customWidth="1"/>
    <col min="2049" max="2049" width="16" style="29" customWidth="1"/>
    <col min="2050" max="2050" width="22.140625" style="29" customWidth="1"/>
    <col min="2051" max="2051" width="8.7109375" style="29" customWidth="1"/>
    <col min="2052" max="2052" width="16.5703125" style="29" customWidth="1"/>
    <col min="2053" max="2053" width="17.85546875" style="29" customWidth="1"/>
    <col min="2054" max="2054" width="23.85546875" style="29" customWidth="1"/>
    <col min="2055" max="2055" width="18" style="29" customWidth="1"/>
    <col min="2056" max="2056" width="14.7109375" style="29" bestFit="1" customWidth="1"/>
    <col min="2057" max="2299" width="11.42578125" style="29"/>
    <col min="2300" max="2300" width="9.7109375" style="29" customWidth="1"/>
    <col min="2301" max="2301" width="8.85546875" style="29" customWidth="1"/>
    <col min="2302" max="2302" width="11.42578125" style="29"/>
    <col min="2303" max="2303" width="48.140625" style="29" customWidth="1"/>
    <col min="2304" max="2304" width="25.28515625" style="29" customWidth="1"/>
    <col min="2305" max="2305" width="16" style="29" customWidth="1"/>
    <col min="2306" max="2306" width="22.140625" style="29" customWidth="1"/>
    <col min="2307" max="2307" width="8.7109375" style="29" customWidth="1"/>
    <col min="2308" max="2308" width="16.5703125" style="29" customWidth="1"/>
    <col min="2309" max="2309" width="17.85546875" style="29" customWidth="1"/>
    <col min="2310" max="2310" width="23.85546875" style="29" customWidth="1"/>
    <col min="2311" max="2311" width="18" style="29" customWidth="1"/>
    <col min="2312" max="2312" width="14.7109375" style="29" bestFit="1" customWidth="1"/>
    <col min="2313" max="2555" width="11.42578125" style="29"/>
    <col min="2556" max="2556" width="9.7109375" style="29" customWidth="1"/>
    <col min="2557" max="2557" width="8.85546875" style="29" customWidth="1"/>
    <col min="2558" max="2558" width="11.42578125" style="29"/>
    <col min="2559" max="2559" width="48.140625" style="29" customWidth="1"/>
    <col min="2560" max="2560" width="25.28515625" style="29" customWidth="1"/>
    <col min="2561" max="2561" width="16" style="29" customWidth="1"/>
    <col min="2562" max="2562" width="22.140625" style="29" customWidth="1"/>
    <col min="2563" max="2563" width="8.7109375" style="29" customWidth="1"/>
    <col min="2564" max="2564" width="16.5703125" style="29" customWidth="1"/>
    <col min="2565" max="2565" width="17.85546875" style="29" customWidth="1"/>
    <col min="2566" max="2566" width="23.85546875" style="29" customWidth="1"/>
    <col min="2567" max="2567" width="18" style="29" customWidth="1"/>
    <col min="2568" max="2568" width="14.7109375" style="29" bestFit="1" customWidth="1"/>
    <col min="2569" max="2811" width="11.42578125" style="29"/>
    <col min="2812" max="2812" width="9.7109375" style="29" customWidth="1"/>
    <col min="2813" max="2813" width="8.85546875" style="29" customWidth="1"/>
    <col min="2814" max="2814" width="11.42578125" style="29"/>
    <col min="2815" max="2815" width="48.140625" style="29" customWidth="1"/>
    <col min="2816" max="2816" width="25.28515625" style="29" customWidth="1"/>
    <col min="2817" max="2817" width="16" style="29" customWidth="1"/>
    <col min="2818" max="2818" width="22.140625" style="29" customWidth="1"/>
    <col min="2819" max="2819" width="8.7109375" style="29" customWidth="1"/>
    <col min="2820" max="2820" width="16.5703125" style="29" customWidth="1"/>
    <col min="2821" max="2821" width="17.85546875" style="29" customWidth="1"/>
    <col min="2822" max="2822" width="23.85546875" style="29" customWidth="1"/>
    <col min="2823" max="2823" width="18" style="29" customWidth="1"/>
    <col min="2824" max="2824" width="14.7109375" style="29" bestFit="1" customWidth="1"/>
    <col min="2825" max="3067" width="11.42578125" style="29"/>
    <col min="3068" max="3068" width="9.7109375" style="29" customWidth="1"/>
    <col min="3069" max="3069" width="8.85546875" style="29" customWidth="1"/>
    <col min="3070" max="3070" width="11.42578125" style="29"/>
    <col min="3071" max="3071" width="48.140625" style="29" customWidth="1"/>
    <col min="3072" max="3072" width="25.28515625" style="29" customWidth="1"/>
    <col min="3073" max="3073" width="16" style="29" customWidth="1"/>
    <col min="3074" max="3074" width="22.140625" style="29" customWidth="1"/>
    <col min="3075" max="3075" width="8.7109375" style="29" customWidth="1"/>
    <col min="3076" max="3076" width="16.5703125" style="29" customWidth="1"/>
    <col min="3077" max="3077" width="17.85546875" style="29" customWidth="1"/>
    <col min="3078" max="3078" width="23.85546875" style="29" customWidth="1"/>
    <col min="3079" max="3079" width="18" style="29" customWidth="1"/>
    <col min="3080" max="3080" width="14.7109375" style="29" bestFit="1" customWidth="1"/>
    <col min="3081" max="3323" width="11.42578125" style="29"/>
    <col min="3324" max="3324" width="9.7109375" style="29" customWidth="1"/>
    <col min="3325" max="3325" width="8.85546875" style="29" customWidth="1"/>
    <col min="3326" max="3326" width="11.42578125" style="29"/>
    <col min="3327" max="3327" width="48.140625" style="29" customWidth="1"/>
    <col min="3328" max="3328" width="25.28515625" style="29" customWidth="1"/>
    <col min="3329" max="3329" width="16" style="29" customWidth="1"/>
    <col min="3330" max="3330" width="22.140625" style="29" customWidth="1"/>
    <col min="3331" max="3331" width="8.7109375" style="29" customWidth="1"/>
    <col min="3332" max="3332" width="16.5703125" style="29" customWidth="1"/>
    <col min="3333" max="3333" width="17.85546875" style="29" customWidth="1"/>
    <col min="3334" max="3334" width="23.85546875" style="29" customWidth="1"/>
    <col min="3335" max="3335" width="18" style="29" customWidth="1"/>
    <col min="3336" max="3336" width="14.7109375" style="29" bestFit="1" customWidth="1"/>
    <col min="3337" max="3579" width="11.42578125" style="29"/>
    <col min="3580" max="3580" width="9.7109375" style="29" customWidth="1"/>
    <col min="3581" max="3581" width="8.85546875" style="29" customWidth="1"/>
    <col min="3582" max="3582" width="11.42578125" style="29"/>
    <col min="3583" max="3583" width="48.140625" style="29" customWidth="1"/>
    <col min="3584" max="3584" width="25.28515625" style="29" customWidth="1"/>
    <col min="3585" max="3585" width="16" style="29" customWidth="1"/>
    <col min="3586" max="3586" width="22.140625" style="29" customWidth="1"/>
    <col min="3587" max="3587" width="8.7109375" style="29" customWidth="1"/>
    <col min="3588" max="3588" width="16.5703125" style="29" customWidth="1"/>
    <col min="3589" max="3589" width="17.85546875" style="29" customWidth="1"/>
    <col min="3590" max="3590" width="23.85546875" style="29" customWidth="1"/>
    <col min="3591" max="3591" width="18" style="29" customWidth="1"/>
    <col min="3592" max="3592" width="14.7109375" style="29" bestFit="1" customWidth="1"/>
    <col min="3593" max="3835" width="11.42578125" style="29"/>
    <col min="3836" max="3836" width="9.7109375" style="29" customWidth="1"/>
    <col min="3837" max="3837" width="8.85546875" style="29" customWidth="1"/>
    <col min="3838" max="3838" width="11.42578125" style="29"/>
    <col min="3839" max="3839" width="48.140625" style="29" customWidth="1"/>
    <col min="3840" max="3840" width="25.28515625" style="29" customWidth="1"/>
    <col min="3841" max="3841" width="16" style="29" customWidth="1"/>
    <col min="3842" max="3842" width="22.140625" style="29" customWidth="1"/>
    <col min="3843" max="3843" width="8.7109375" style="29" customWidth="1"/>
    <col min="3844" max="3844" width="16.5703125" style="29" customWidth="1"/>
    <col min="3845" max="3845" width="17.85546875" style="29" customWidth="1"/>
    <col min="3846" max="3846" width="23.85546875" style="29" customWidth="1"/>
    <col min="3847" max="3847" width="18" style="29" customWidth="1"/>
    <col min="3848" max="3848" width="14.7109375" style="29" bestFit="1" customWidth="1"/>
    <col min="3849" max="4091" width="11.42578125" style="29"/>
    <col min="4092" max="4092" width="9.7109375" style="29" customWidth="1"/>
    <col min="4093" max="4093" width="8.85546875" style="29" customWidth="1"/>
    <col min="4094" max="4094" width="11.42578125" style="29"/>
    <col min="4095" max="4095" width="48.140625" style="29" customWidth="1"/>
    <col min="4096" max="4096" width="25.28515625" style="29" customWidth="1"/>
    <col min="4097" max="4097" width="16" style="29" customWidth="1"/>
    <col min="4098" max="4098" width="22.140625" style="29" customWidth="1"/>
    <col min="4099" max="4099" width="8.7109375" style="29" customWidth="1"/>
    <col min="4100" max="4100" width="16.5703125" style="29" customWidth="1"/>
    <col min="4101" max="4101" width="17.85546875" style="29" customWidth="1"/>
    <col min="4102" max="4102" width="23.85546875" style="29" customWidth="1"/>
    <col min="4103" max="4103" width="18" style="29" customWidth="1"/>
    <col min="4104" max="4104" width="14.7109375" style="29" bestFit="1" customWidth="1"/>
    <col min="4105" max="4347" width="11.42578125" style="29"/>
    <col min="4348" max="4348" width="9.7109375" style="29" customWidth="1"/>
    <col min="4349" max="4349" width="8.85546875" style="29" customWidth="1"/>
    <col min="4350" max="4350" width="11.42578125" style="29"/>
    <col min="4351" max="4351" width="48.140625" style="29" customWidth="1"/>
    <col min="4352" max="4352" width="25.28515625" style="29" customWidth="1"/>
    <col min="4353" max="4353" width="16" style="29" customWidth="1"/>
    <col min="4354" max="4354" width="22.140625" style="29" customWidth="1"/>
    <col min="4355" max="4355" width="8.7109375" style="29" customWidth="1"/>
    <col min="4356" max="4356" width="16.5703125" style="29" customWidth="1"/>
    <col min="4357" max="4357" width="17.85546875" style="29" customWidth="1"/>
    <col min="4358" max="4358" width="23.85546875" style="29" customWidth="1"/>
    <col min="4359" max="4359" width="18" style="29" customWidth="1"/>
    <col min="4360" max="4360" width="14.7109375" style="29" bestFit="1" customWidth="1"/>
    <col min="4361" max="4603" width="11.42578125" style="29"/>
    <col min="4604" max="4604" width="9.7109375" style="29" customWidth="1"/>
    <col min="4605" max="4605" width="8.85546875" style="29" customWidth="1"/>
    <col min="4606" max="4606" width="11.42578125" style="29"/>
    <col min="4607" max="4607" width="48.140625" style="29" customWidth="1"/>
    <col min="4608" max="4608" width="25.28515625" style="29" customWidth="1"/>
    <col min="4609" max="4609" width="16" style="29" customWidth="1"/>
    <col min="4610" max="4610" width="22.140625" style="29" customWidth="1"/>
    <col min="4611" max="4611" width="8.7109375" style="29" customWidth="1"/>
    <col min="4612" max="4612" width="16.5703125" style="29" customWidth="1"/>
    <col min="4613" max="4613" width="17.85546875" style="29" customWidth="1"/>
    <col min="4614" max="4614" width="23.85546875" style="29" customWidth="1"/>
    <col min="4615" max="4615" width="18" style="29" customWidth="1"/>
    <col min="4616" max="4616" width="14.7109375" style="29" bestFit="1" customWidth="1"/>
    <col min="4617" max="4859" width="11.42578125" style="29"/>
    <col min="4860" max="4860" width="9.7109375" style="29" customWidth="1"/>
    <col min="4861" max="4861" width="8.85546875" style="29" customWidth="1"/>
    <col min="4862" max="4862" width="11.42578125" style="29"/>
    <col min="4863" max="4863" width="48.140625" style="29" customWidth="1"/>
    <col min="4864" max="4864" width="25.28515625" style="29" customWidth="1"/>
    <col min="4865" max="4865" width="16" style="29" customWidth="1"/>
    <col min="4866" max="4866" width="22.140625" style="29" customWidth="1"/>
    <col min="4867" max="4867" width="8.7109375" style="29" customWidth="1"/>
    <col min="4868" max="4868" width="16.5703125" style="29" customWidth="1"/>
    <col min="4869" max="4869" width="17.85546875" style="29" customWidth="1"/>
    <col min="4870" max="4870" width="23.85546875" style="29" customWidth="1"/>
    <col min="4871" max="4871" width="18" style="29" customWidth="1"/>
    <col min="4872" max="4872" width="14.7109375" style="29" bestFit="1" customWidth="1"/>
    <col min="4873" max="5115" width="11.42578125" style="29"/>
    <col min="5116" max="5116" width="9.7109375" style="29" customWidth="1"/>
    <col min="5117" max="5117" width="8.85546875" style="29" customWidth="1"/>
    <col min="5118" max="5118" width="11.42578125" style="29"/>
    <col min="5119" max="5119" width="48.140625" style="29" customWidth="1"/>
    <col min="5120" max="5120" width="25.28515625" style="29" customWidth="1"/>
    <col min="5121" max="5121" width="16" style="29" customWidth="1"/>
    <col min="5122" max="5122" width="22.140625" style="29" customWidth="1"/>
    <col min="5123" max="5123" width="8.7109375" style="29" customWidth="1"/>
    <col min="5124" max="5124" width="16.5703125" style="29" customWidth="1"/>
    <col min="5125" max="5125" width="17.85546875" style="29" customWidth="1"/>
    <col min="5126" max="5126" width="23.85546875" style="29" customWidth="1"/>
    <col min="5127" max="5127" width="18" style="29" customWidth="1"/>
    <col min="5128" max="5128" width="14.7109375" style="29" bestFit="1" customWidth="1"/>
    <col min="5129" max="5371" width="11.42578125" style="29"/>
    <col min="5372" max="5372" width="9.7109375" style="29" customWidth="1"/>
    <col min="5373" max="5373" width="8.85546875" style="29" customWidth="1"/>
    <col min="5374" max="5374" width="11.42578125" style="29"/>
    <col min="5375" max="5375" width="48.140625" style="29" customWidth="1"/>
    <col min="5376" max="5376" width="25.28515625" style="29" customWidth="1"/>
    <col min="5377" max="5377" width="16" style="29" customWidth="1"/>
    <col min="5378" max="5378" width="22.140625" style="29" customWidth="1"/>
    <col min="5379" max="5379" width="8.7109375" style="29" customWidth="1"/>
    <col min="5380" max="5380" width="16.5703125" style="29" customWidth="1"/>
    <col min="5381" max="5381" width="17.85546875" style="29" customWidth="1"/>
    <col min="5382" max="5382" width="23.85546875" style="29" customWidth="1"/>
    <col min="5383" max="5383" width="18" style="29" customWidth="1"/>
    <col min="5384" max="5384" width="14.7109375" style="29" bestFit="1" customWidth="1"/>
    <col min="5385" max="5627" width="11.42578125" style="29"/>
    <col min="5628" max="5628" width="9.7109375" style="29" customWidth="1"/>
    <col min="5629" max="5629" width="8.85546875" style="29" customWidth="1"/>
    <col min="5630" max="5630" width="11.42578125" style="29"/>
    <col min="5631" max="5631" width="48.140625" style="29" customWidth="1"/>
    <col min="5632" max="5632" width="25.28515625" style="29" customWidth="1"/>
    <col min="5633" max="5633" width="16" style="29" customWidth="1"/>
    <col min="5634" max="5634" width="22.140625" style="29" customWidth="1"/>
    <col min="5635" max="5635" width="8.7109375" style="29" customWidth="1"/>
    <col min="5636" max="5636" width="16.5703125" style="29" customWidth="1"/>
    <col min="5637" max="5637" width="17.85546875" style="29" customWidth="1"/>
    <col min="5638" max="5638" width="23.85546875" style="29" customWidth="1"/>
    <col min="5639" max="5639" width="18" style="29" customWidth="1"/>
    <col min="5640" max="5640" width="14.7109375" style="29" bestFit="1" customWidth="1"/>
    <col min="5641" max="5883" width="11.42578125" style="29"/>
    <col min="5884" max="5884" width="9.7109375" style="29" customWidth="1"/>
    <col min="5885" max="5885" width="8.85546875" style="29" customWidth="1"/>
    <col min="5886" max="5886" width="11.42578125" style="29"/>
    <col min="5887" max="5887" width="48.140625" style="29" customWidth="1"/>
    <col min="5888" max="5888" width="25.28515625" style="29" customWidth="1"/>
    <col min="5889" max="5889" width="16" style="29" customWidth="1"/>
    <col min="5890" max="5890" width="22.140625" style="29" customWidth="1"/>
    <col min="5891" max="5891" width="8.7109375" style="29" customWidth="1"/>
    <col min="5892" max="5892" width="16.5703125" style="29" customWidth="1"/>
    <col min="5893" max="5893" width="17.85546875" style="29" customWidth="1"/>
    <col min="5894" max="5894" width="23.85546875" style="29" customWidth="1"/>
    <col min="5895" max="5895" width="18" style="29" customWidth="1"/>
    <col min="5896" max="5896" width="14.7109375" style="29" bestFit="1" customWidth="1"/>
    <col min="5897" max="6139" width="11.42578125" style="29"/>
    <col min="6140" max="6140" width="9.7109375" style="29" customWidth="1"/>
    <col min="6141" max="6141" width="8.85546875" style="29" customWidth="1"/>
    <col min="6142" max="6142" width="11.42578125" style="29"/>
    <col min="6143" max="6143" width="48.140625" style="29" customWidth="1"/>
    <col min="6144" max="6144" width="25.28515625" style="29" customWidth="1"/>
    <col min="6145" max="6145" width="16" style="29" customWidth="1"/>
    <col min="6146" max="6146" width="22.140625" style="29" customWidth="1"/>
    <col min="6147" max="6147" width="8.7109375" style="29" customWidth="1"/>
    <col min="6148" max="6148" width="16.5703125" style="29" customWidth="1"/>
    <col min="6149" max="6149" width="17.85546875" style="29" customWidth="1"/>
    <col min="6150" max="6150" width="23.85546875" style="29" customWidth="1"/>
    <col min="6151" max="6151" width="18" style="29" customWidth="1"/>
    <col min="6152" max="6152" width="14.7109375" style="29" bestFit="1" customWidth="1"/>
    <col min="6153" max="6395" width="11.42578125" style="29"/>
    <col min="6396" max="6396" width="9.7109375" style="29" customWidth="1"/>
    <col min="6397" max="6397" width="8.85546875" style="29" customWidth="1"/>
    <col min="6398" max="6398" width="11.42578125" style="29"/>
    <col min="6399" max="6399" width="48.140625" style="29" customWidth="1"/>
    <col min="6400" max="6400" width="25.28515625" style="29" customWidth="1"/>
    <col min="6401" max="6401" width="16" style="29" customWidth="1"/>
    <col min="6402" max="6402" width="22.140625" style="29" customWidth="1"/>
    <col min="6403" max="6403" width="8.7109375" style="29" customWidth="1"/>
    <col min="6404" max="6404" width="16.5703125" style="29" customWidth="1"/>
    <col min="6405" max="6405" width="17.85546875" style="29" customWidth="1"/>
    <col min="6406" max="6406" width="23.85546875" style="29" customWidth="1"/>
    <col min="6407" max="6407" width="18" style="29" customWidth="1"/>
    <col min="6408" max="6408" width="14.7109375" style="29" bestFit="1" customWidth="1"/>
    <col min="6409" max="6651" width="11.42578125" style="29"/>
    <col min="6652" max="6652" width="9.7109375" style="29" customWidth="1"/>
    <col min="6653" max="6653" width="8.85546875" style="29" customWidth="1"/>
    <col min="6654" max="6654" width="11.42578125" style="29"/>
    <col min="6655" max="6655" width="48.140625" style="29" customWidth="1"/>
    <col min="6656" max="6656" width="25.28515625" style="29" customWidth="1"/>
    <col min="6657" max="6657" width="16" style="29" customWidth="1"/>
    <col min="6658" max="6658" width="22.140625" style="29" customWidth="1"/>
    <col min="6659" max="6659" width="8.7109375" style="29" customWidth="1"/>
    <col min="6660" max="6660" width="16.5703125" style="29" customWidth="1"/>
    <col min="6661" max="6661" width="17.85546875" style="29" customWidth="1"/>
    <col min="6662" max="6662" width="23.85546875" style="29" customWidth="1"/>
    <col min="6663" max="6663" width="18" style="29" customWidth="1"/>
    <col min="6664" max="6664" width="14.7109375" style="29" bestFit="1" customWidth="1"/>
    <col min="6665" max="6907" width="11.42578125" style="29"/>
    <col min="6908" max="6908" width="9.7109375" style="29" customWidth="1"/>
    <col min="6909" max="6909" width="8.85546875" style="29" customWidth="1"/>
    <col min="6910" max="6910" width="11.42578125" style="29"/>
    <col min="6911" max="6911" width="48.140625" style="29" customWidth="1"/>
    <col min="6912" max="6912" width="25.28515625" style="29" customWidth="1"/>
    <col min="6913" max="6913" width="16" style="29" customWidth="1"/>
    <col min="6914" max="6914" width="22.140625" style="29" customWidth="1"/>
    <col min="6915" max="6915" width="8.7109375" style="29" customWidth="1"/>
    <col min="6916" max="6916" width="16.5703125" style="29" customWidth="1"/>
    <col min="6917" max="6917" width="17.85546875" style="29" customWidth="1"/>
    <col min="6918" max="6918" width="23.85546875" style="29" customWidth="1"/>
    <col min="6919" max="6919" width="18" style="29" customWidth="1"/>
    <col min="6920" max="6920" width="14.7109375" style="29" bestFit="1" customWidth="1"/>
    <col min="6921" max="7163" width="11.42578125" style="29"/>
    <col min="7164" max="7164" width="9.7109375" style="29" customWidth="1"/>
    <col min="7165" max="7165" width="8.85546875" style="29" customWidth="1"/>
    <col min="7166" max="7166" width="11.42578125" style="29"/>
    <col min="7167" max="7167" width="48.140625" style="29" customWidth="1"/>
    <col min="7168" max="7168" width="25.28515625" style="29" customWidth="1"/>
    <col min="7169" max="7169" width="16" style="29" customWidth="1"/>
    <col min="7170" max="7170" width="22.140625" style="29" customWidth="1"/>
    <col min="7171" max="7171" width="8.7109375" style="29" customWidth="1"/>
    <col min="7172" max="7172" width="16.5703125" style="29" customWidth="1"/>
    <col min="7173" max="7173" width="17.85546875" style="29" customWidth="1"/>
    <col min="7174" max="7174" width="23.85546875" style="29" customWidth="1"/>
    <col min="7175" max="7175" width="18" style="29" customWidth="1"/>
    <col min="7176" max="7176" width="14.7109375" style="29" bestFit="1" customWidth="1"/>
    <col min="7177" max="7419" width="11.42578125" style="29"/>
    <col min="7420" max="7420" width="9.7109375" style="29" customWidth="1"/>
    <col min="7421" max="7421" width="8.85546875" style="29" customWidth="1"/>
    <col min="7422" max="7422" width="11.42578125" style="29"/>
    <col min="7423" max="7423" width="48.140625" style="29" customWidth="1"/>
    <col min="7424" max="7424" width="25.28515625" style="29" customWidth="1"/>
    <col min="7425" max="7425" width="16" style="29" customWidth="1"/>
    <col min="7426" max="7426" width="22.140625" style="29" customWidth="1"/>
    <col min="7427" max="7427" width="8.7109375" style="29" customWidth="1"/>
    <col min="7428" max="7428" width="16.5703125" style="29" customWidth="1"/>
    <col min="7429" max="7429" width="17.85546875" style="29" customWidth="1"/>
    <col min="7430" max="7430" width="23.85546875" style="29" customWidth="1"/>
    <col min="7431" max="7431" width="18" style="29" customWidth="1"/>
    <col min="7432" max="7432" width="14.7109375" style="29" bestFit="1" customWidth="1"/>
    <col min="7433" max="7675" width="11.42578125" style="29"/>
    <col min="7676" max="7676" width="9.7109375" style="29" customWidth="1"/>
    <col min="7677" max="7677" width="8.85546875" style="29" customWidth="1"/>
    <col min="7678" max="7678" width="11.42578125" style="29"/>
    <col min="7679" max="7679" width="48.140625" style="29" customWidth="1"/>
    <col min="7680" max="7680" width="25.28515625" style="29" customWidth="1"/>
    <col min="7681" max="7681" width="16" style="29" customWidth="1"/>
    <col min="7682" max="7682" width="22.140625" style="29" customWidth="1"/>
    <col min="7683" max="7683" width="8.7109375" style="29" customWidth="1"/>
    <col min="7684" max="7684" width="16.5703125" style="29" customWidth="1"/>
    <col min="7685" max="7685" width="17.85546875" style="29" customWidth="1"/>
    <col min="7686" max="7686" width="23.85546875" style="29" customWidth="1"/>
    <col min="7687" max="7687" width="18" style="29" customWidth="1"/>
    <col min="7688" max="7688" width="14.7109375" style="29" bestFit="1" customWidth="1"/>
    <col min="7689" max="7931" width="11.42578125" style="29"/>
    <col min="7932" max="7932" width="9.7109375" style="29" customWidth="1"/>
    <col min="7933" max="7933" width="8.85546875" style="29" customWidth="1"/>
    <col min="7934" max="7934" width="11.42578125" style="29"/>
    <col min="7935" max="7935" width="48.140625" style="29" customWidth="1"/>
    <col min="7936" max="7936" width="25.28515625" style="29" customWidth="1"/>
    <col min="7937" max="7937" width="16" style="29" customWidth="1"/>
    <col min="7938" max="7938" width="22.140625" style="29" customWidth="1"/>
    <col min="7939" max="7939" width="8.7109375" style="29" customWidth="1"/>
    <col min="7940" max="7940" width="16.5703125" style="29" customWidth="1"/>
    <col min="7941" max="7941" width="17.85546875" style="29" customWidth="1"/>
    <col min="7942" max="7942" width="23.85546875" style="29" customWidth="1"/>
    <col min="7943" max="7943" width="18" style="29" customWidth="1"/>
    <col min="7944" max="7944" width="14.7109375" style="29" bestFit="1" customWidth="1"/>
    <col min="7945" max="8187" width="11.42578125" style="29"/>
    <col min="8188" max="8188" width="9.7109375" style="29" customWidth="1"/>
    <col min="8189" max="8189" width="8.85546875" style="29" customWidth="1"/>
    <col min="8190" max="8190" width="11.42578125" style="29"/>
    <col min="8191" max="8191" width="48.140625" style="29" customWidth="1"/>
    <col min="8192" max="8192" width="25.28515625" style="29" customWidth="1"/>
    <col min="8193" max="8193" width="16" style="29" customWidth="1"/>
    <col min="8194" max="8194" width="22.140625" style="29" customWidth="1"/>
    <col min="8195" max="8195" width="8.7109375" style="29" customWidth="1"/>
    <col min="8196" max="8196" width="16.5703125" style="29" customWidth="1"/>
    <col min="8197" max="8197" width="17.85546875" style="29" customWidth="1"/>
    <col min="8198" max="8198" width="23.85546875" style="29" customWidth="1"/>
    <col min="8199" max="8199" width="18" style="29" customWidth="1"/>
    <col min="8200" max="8200" width="14.7109375" style="29" bestFit="1" customWidth="1"/>
    <col min="8201" max="8443" width="11.42578125" style="29"/>
    <col min="8444" max="8444" width="9.7109375" style="29" customWidth="1"/>
    <col min="8445" max="8445" width="8.85546875" style="29" customWidth="1"/>
    <col min="8446" max="8446" width="11.42578125" style="29"/>
    <col min="8447" max="8447" width="48.140625" style="29" customWidth="1"/>
    <col min="8448" max="8448" width="25.28515625" style="29" customWidth="1"/>
    <col min="8449" max="8449" width="16" style="29" customWidth="1"/>
    <col min="8450" max="8450" width="22.140625" style="29" customWidth="1"/>
    <col min="8451" max="8451" width="8.7109375" style="29" customWidth="1"/>
    <col min="8452" max="8452" width="16.5703125" style="29" customWidth="1"/>
    <col min="8453" max="8453" width="17.85546875" style="29" customWidth="1"/>
    <col min="8454" max="8454" width="23.85546875" style="29" customWidth="1"/>
    <col min="8455" max="8455" width="18" style="29" customWidth="1"/>
    <col min="8456" max="8456" width="14.7109375" style="29" bestFit="1" customWidth="1"/>
    <col min="8457" max="8699" width="11.42578125" style="29"/>
    <col min="8700" max="8700" width="9.7109375" style="29" customWidth="1"/>
    <col min="8701" max="8701" width="8.85546875" style="29" customWidth="1"/>
    <col min="8702" max="8702" width="11.42578125" style="29"/>
    <col min="8703" max="8703" width="48.140625" style="29" customWidth="1"/>
    <col min="8704" max="8704" width="25.28515625" style="29" customWidth="1"/>
    <col min="8705" max="8705" width="16" style="29" customWidth="1"/>
    <col min="8706" max="8706" width="22.140625" style="29" customWidth="1"/>
    <col min="8707" max="8707" width="8.7109375" style="29" customWidth="1"/>
    <col min="8708" max="8708" width="16.5703125" style="29" customWidth="1"/>
    <col min="8709" max="8709" width="17.85546875" style="29" customWidth="1"/>
    <col min="8710" max="8710" width="23.85546875" style="29" customWidth="1"/>
    <col min="8711" max="8711" width="18" style="29" customWidth="1"/>
    <col min="8712" max="8712" width="14.7109375" style="29" bestFit="1" customWidth="1"/>
    <col min="8713" max="8955" width="11.42578125" style="29"/>
    <col min="8956" max="8956" width="9.7109375" style="29" customWidth="1"/>
    <col min="8957" max="8957" width="8.85546875" style="29" customWidth="1"/>
    <col min="8958" max="8958" width="11.42578125" style="29"/>
    <col min="8959" max="8959" width="48.140625" style="29" customWidth="1"/>
    <col min="8960" max="8960" width="25.28515625" style="29" customWidth="1"/>
    <col min="8961" max="8961" width="16" style="29" customWidth="1"/>
    <col min="8962" max="8962" width="22.140625" style="29" customWidth="1"/>
    <col min="8963" max="8963" width="8.7109375" style="29" customWidth="1"/>
    <col min="8964" max="8964" width="16.5703125" style="29" customWidth="1"/>
    <col min="8965" max="8965" width="17.85546875" style="29" customWidth="1"/>
    <col min="8966" max="8966" width="23.85546875" style="29" customWidth="1"/>
    <col min="8967" max="8967" width="18" style="29" customWidth="1"/>
    <col min="8968" max="8968" width="14.7109375" style="29" bestFit="1" customWidth="1"/>
    <col min="8969" max="9211" width="11.42578125" style="29"/>
    <col min="9212" max="9212" width="9.7109375" style="29" customWidth="1"/>
    <col min="9213" max="9213" width="8.85546875" style="29" customWidth="1"/>
    <col min="9214" max="9214" width="11.42578125" style="29"/>
    <col min="9215" max="9215" width="48.140625" style="29" customWidth="1"/>
    <col min="9216" max="9216" width="25.28515625" style="29" customWidth="1"/>
    <col min="9217" max="9217" width="16" style="29" customWidth="1"/>
    <col min="9218" max="9218" width="22.140625" style="29" customWidth="1"/>
    <col min="9219" max="9219" width="8.7109375" style="29" customWidth="1"/>
    <col min="9220" max="9220" width="16.5703125" style="29" customWidth="1"/>
    <col min="9221" max="9221" width="17.85546875" style="29" customWidth="1"/>
    <col min="9222" max="9222" width="23.85546875" style="29" customWidth="1"/>
    <col min="9223" max="9223" width="18" style="29" customWidth="1"/>
    <col min="9224" max="9224" width="14.7109375" style="29" bestFit="1" customWidth="1"/>
    <col min="9225" max="9467" width="11.42578125" style="29"/>
    <col min="9468" max="9468" width="9.7109375" style="29" customWidth="1"/>
    <col min="9469" max="9469" width="8.85546875" style="29" customWidth="1"/>
    <col min="9470" max="9470" width="11.42578125" style="29"/>
    <col min="9471" max="9471" width="48.140625" style="29" customWidth="1"/>
    <col min="9472" max="9472" width="25.28515625" style="29" customWidth="1"/>
    <col min="9473" max="9473" width="16" style="29" customWidth="1"/>
    <col min="9474" max="9474" width="22.140625" style="29" customWidth="1"/>
    <col min="9475" max="9475" width="8.7109375" style="29" customWidth="1"/>
    <col min="9476" max="9476" width="16.5703125" style="29" customWidth="1"/>
    <col min="9477" max="9477" width="17.85546875" style="29" customWidth="1"/>
    <col min="9478" max="9478" width="23.85546875" style="29" customWidth="1"/>
    <col min="9479" max="9479" width="18" style="29" customWidth="1"/>
    <col min="9480" max="9480" width="14.7109375" style="29" bestFit="1" customWidth="1"/>
    <col min="9481" max="9723" width="11.42578125" style="29"/>
    <col min="9724" max="9724" width="9.7109375" style="29" customWidth="1"/>
    <col min="9725" max="9725" width="8.85546875" style="29" customWidth="1"/>
    <col min="9726" max="9726" width="11.42578125" style="29"/>
    <col min="9727" max="9727" width="48.140625" style="29" customWidth="1"/>
    <col min="9728" max="9728" width="25.28515625" style="29" customWidth="1"/>
    <col min="9729" max="9729" width="16" style="29" customWidth="1"/>
    <col min="9730" max="9730" width="22.140625" style="29" customWidth="1"/>
    <col min="9731" max="9731" width="8.7109375" style="29" customWidth="1"/>
    <col min="9732" max="9732" width="16.5703125" style="29" customWidth="1"/>
    <col min="9733" max="9733" width="17.85546875" style="29" customWidth="1"/>
    <col min="9734" max="9734" width="23.85546875" style="29" customWidth="1"/>
    <col min="9735" max="9735" width="18" style="29" customWidth="1"/>
    <col min="9736" max="9736" width="14.7109375" style="29" bestFit="1" customWidth="1"/>
    <col min="9737" max="9979" width="11.42578125" style="29"/>
    <col min="9980" max="9980" width="9.7109375" style="29" customWidth="1"/>
    <col min="9981" max="9981" width="8.85546875" style="29" customWidth="1"/>
    <col min="9982" max="9982" width="11.42578125" style="29"/>
    <col min="9983" max="9983" width="48.140625" style="29" customWidth="1"/>
    <col min="9984" max="9984" width="25.28515625" style="29" customWidth="1"/>
    <col min="9985" max="9985" width="16" style="29" customWidth="1"/>
    <col min="9986" max="9986" width="22.140625" style="29" customWidth="1"/>
    <col min="9987" max="9987" width="8.7109375" style="29" customWidth="1"/>
    <col min="9988" max="9988" width="16.5703125" style="29" customWidth="1"/>
    <col min="9989" max="9989" width="17.85546875" style="29" customWidth="1"/>
    <col min="9990" max="9990" width="23.85546875" style="29" customWidth="1"/>
    <col min="9991" max="9991" width="18" style="29" customWidth="1"/>
    <col min="9992" max="9992" width="14.7109375" style="29" bestFit="1" customWidth="1"/>
    <col min="9993" max="10235" width="11.42578125" style="29"/>
    <col min="10236" max="10236" width="9.7109375" style="29" customWidth="1"/>
    <col min="10237" max="10237" width="8.85546875" style="29" customWidth="1"/>
    <col min="10238" max="10238" width="11.42578125" style="29"/>
    <col min="10239" max="10239" width="48.140625" style="29" customWidth="1"/>
    <col min="10240" max="10240" width="25.28515625" style="29" customWidth="1"/>
    <col min="10241" max="10241" width="16" style="29" customWidth="1"/>
    <col min="10242" max="10242" width="22.140625" style="29" customWidth="1"/>
    <col min="10243" max="10243" width="8.7109375" style="29" customWidth="1"/>
    <col min="10244" max="10244" width="16.5703125" style="29" customWidth="1"/>
    <col min="10245" max="10245" width="17.85546875" style="29" customWidth="1"/>
    <col min="10246" max="10246" width="23.85546875" style="29" customWidth="1"/>
    <col min="10247" max="10247" width="18" style="29" customWidth="1"/>
    <col min="10248" max="10248" width="14.7109375" style="29" bestFit="1" customWidth="1"/>
    <col min="10249" max="10491" width="11.42578125" style="29"/>
    <col min="10492" max="10492" width="9.7109375" style="29" customWidth="1"/>
    <col min="10493" max="10493" width="8.85546875" style="29" customWidth="1"/>
    <col min="10494" max="10494" width="11.42578125" style="29"/>
    <col min="10495" max="10495" width="48.140625" style="29" customWidth="1"/>
    <col min="10496" max="10496" width="25.28515625" style="29" customWidth="1"/>
    <col min="10497" max="10497" width="16" style="29" customWidth="1"/>
    <col min="10498" max="10498" width="22.140625" style="29" customWidth="1"/>
    <col min="10499" max="10499" width="8.7109375" style="29" customWidth="1"/>
    <col min="10500" max="10500" width="16.5703125" style="29" customWidth="1"/>
    <col min="10501" max="10501" width="17.85546875" style="29" customWidth="1"/>
    <col min="10502" max="10502" width="23.85546875" style="29" customWidth="1"/>
    <col min="10503" max="10503" width="18" style="29" customWidth="1"/>
    <col min="10504" max="10504" width="14.7109375" style="29" bestFit="1" customWidth="1"/>
    <col min="10505" max="10747" width="11.42578125" style="29"/>
    <col min="10748" max="10748" width="9.7109375" style="29" customWidth="1"/>
    <col min="10749" max="10749" width="8.85546875" style="29" customWidth="1"/>
    <col min="10750" max="10750" width="11.42578125" style="29"/>
    <col min="10751" max="10751" width="48.140625" style="29" customWidth="1"/>
    <col min="10752" max="10752" width="25.28515625" style="29" customWidth="1"/>
    <col min="10753" max="10753" width="16" style="29" customWidth="1"/>
    <col min="10754" max="10754" width="22.140625" style="29" customWidth="1"/>
    <col min="10755" max="10755" width="8.7109375" style="29" customWidth="1"/>
    <col min="10756" max="10756" width="16.5703125" style="29" customWidth="1"/>
    <col min="10757" max="10757" width="17.85546875" style="29" customWidth="1"/>
    <col min="10758" max="10758" width="23.85546875" style="29" customWidth="1"/>
    <col min="10759" max="10759" width="18" style="29" customWidth="1"/>
    <col min="10760" max="10760" width="14.7109375" style="29" bestFit="1" customWidth="1"/>
    <col min="10761" max="11003" width="11.42578125" style="29"/>
    <col min="11004" max="11004" width="9.7109375" style="29" customWidth="1"/>
    <col min="11005" max="11005" width="8.85546875" style="29" customWidth="1"/>
    <col min="11006" max="11006" width="11.42578125" style="29"/>
    <col min="11007" max="11007" width="48.140625" style="29" customWidth="1"/>
    <col min="11008" max="11008" width="25.28515625" style="29" customWidth="1"/>
    <col min="11009" max="11009" width="16" style="29" customWidth="1"/>
    <col min="11010" max="11010" width="22.140625" style="29" customWidth="1"/>
    <col min="11011" max="11011" width="8.7109375" style="29" customWidth="1"/>
    <col min="11012" max="11012" width="16.5703125" style="29" customWidth="1"/>
    <col min="11013" max="11013" width="17.85546875" style="29" customWidth="1"/>
    <col min="11014" max="11014" width="23.85546875" style="29" customWidth="1"/>
    <col min="11015" max="11015" width="18" style="29" customWidth="1"/>
    <col min="11016" max="11016" width="14.7109375" style="29" bestFit="1" customWidth="1"/>
    <col min="11017" max="11259" width="11.42578125" style="29"/>
    <col min="11260" max="11260" width="9.7109375" style="29" customWidth="1"/>
    <col min="11261" max="11261" width="8.85546875" style="29" customWidth="1"/>
    <col min="11262" max="11262" width="11.42578125" style="29"/>
    <col min="11263" max="11263" width="48.140625" style="29" customWidth="1"/>
    <col min="11264" max="11264" width="25.28515625" style="29" customWidth="1"/>
    <col min="11265" max="11265" width="16" style="29" customWidth="1"/>
    <col min="11266" max="11266" width="22.140625" style="29" customWidth="1"/>
    <col min="11267" max="11267" width="8.7109375" style="29" customWidth="1"/>
    <col min="11268" max="11268" width="16.5703125" style="29" customWidth="1"/>
    <col min="11269" max="11269" width="17.85546875" style="29" customWidth="1"/>
    <col min="11270" max="11270" width="23.85546875" style="29" customWidth="1"/>
    <col min="11271" max="11271" width="18" style="29" customWidth="1"/>
    <col min="11272" max="11272" width="14.7109375" style="29" bestFit="1" customWidth="1"/>
    <col min="11273" max="11515" width="11.42578125" style="29"/>
    <col min="11516" max="11516" width="9.7109375" style="29" customWidth="1"/>
    <col min="11517" max="11517" width="8.85546875" style="29" customWidth="1"/>
    <col min="11518" max="11518" width="11.42578125" style="29"/>
    <col min="11519" max="11519" width="48.140625" style="29" customWidth="1"/>
    <col min="11520" max="11520" width="25.28515625" style="29" customWidth="1"/>
    <col min="11521" max="11521" width="16" style="29" customWidth="1"/>
    <col min="11522" max="11522" width="22.140625" style="29" customWidth="1"/>
    <col min="11523" max="11523" width="8.7109375" style="29" customWidth="1"/>
    <col min="11524" max="11524" width="16.5703125" style="29" customWidth="1"/>
    <col min="11525" max="11525" width="17.85546875" style="29" customWidth="1"/>
    <col min="11526" max="11526" width="23.85546875" style="29" customWidth="1"/>
    <col min="11527" max="11527" width="18" style="29" customWidth="1"/>
    <col min="11528" max="11528" width="14.7109375" style="29" bestFit="1" customWidth="1"/>
    <col min="11529" max="11771" width="11.42578125" style="29"/>
    <col min="11772" max="11772" width="9.7109375" style="29" customWidth="1"/>
    <col min="11773" max="11773" width="8.85546875" style="29" customWidth="1"/>
    <col min="11774" max="11774" width="11.42578125" style="29"/>
    <col min="11775" max="11775" width="48.140625" style="29" customWidth="1"/>
    <col min="11776" max="11776" width="25.28515625" style="29" customWidth="1"/>
    <col min="11777" max="11777" width="16" style="29" customWidth="1"/>
    <col min="11778" max="11778" width="22.140625" style="29" customWidth="1"/>
    <col min="11779" max="11779" width="8.7109375" style="29" customWidth="1"/>
    <col min="11780" max="11780" width="16.5703125" style="29" customWidth="1"/>
    <col min="11781" max="11781" width="17.85546875" style="29" customWidth="1"/>
    <col min="11782" max="11782" width="23.85546875" style="29" customWidth="1"/>
    <col min="11783" max="11783" width="18" style="29" customWidth="1"/>
    <col min="11784" max="11784" width="14.7109375" style="29" bestFit="1" customWidth="1"/>
    <col min="11785" max="12027" width="11.42578125" style="29"/>
    <col min="12028" max="12028" width="9.7109375" style="29" customWidth="1"/>
    <col min="12029" max="12029" width="8.85546875" style="29" customWidth="1"/>
    <col min="12030" max="12030" width="11.42578125" style="29"/>
    <col min="12031" max="12031" width="48.140625" style="29" customWidth="1"/>
    <col min="12032" max="12032" width="25.28515625" style="29" customWidth="1"/>
    <col min="12033" max="12033" width="16" style="29" customWidth="1"/>
    <col min="12034" max="12034" width="22.140625" style="29" customWidth="1"/>
    <col min="12035" max="12035" width="8.7109375" style="29" customWidth="1"/>
    <col min="12036" max="12036" width="16.5703125" style="29" customWidth="1"/>
    <col min="12037" max="12037" width="17.85546875" style="29" customWidth="1"/>
    <col min="12038" max="12038" width="23.85546875" style="29" customWidth="1"/>
    <col min="12039" max="12039" width="18" style="29" customWidth="1"/>
    <col min="12040" max="12040" width="14.7109375" style="29" bestFit="1" customWidth="1"/>
    <col min="12041" max="12283" width="11.42578125" style="29"/>
    <col min="12284" max="12284" width="9.7109375" style="29" customWidth="1"/>
    <col min="12285" max="12285" width="8.85546875" style="29" customWidth="1"/>
    <col min="12286" max="12286" width="11.42578125" style="29"/>
    <col min="12287" max="12287" width="48.140625" style="29" customWidth="1"/>
    <col min="12288" max="12288" width="25.28515625" style="29" customWidth="1"/>
    <col min="12289" max="12289" width="16" style="29" customWidth="1"/>
    <col min="12290" max="12290" width="22.140625" style="29" customWidth="1"/>
    <col min="12291" max="12291" width="8.7109375" style="29" customWidth="1"/>
    <col min="12292" max="12292" width="16.5703125" style="29" customWidth="1"/>
    <col min="12293" max="12293" width="17.85546875" style="29" customWidth="1"/>
    <col min="12294" max="12294" width="23.85546875" style="29" customWidth="1"/>
    <col min="12295" max="12295" width="18" style="29" customWidth="1"/>
    <col min="12296" max="12296" width="14.7109375" style="29" bestFit="1" customWidth="1"/>
    <col min="12297" max="12539" width="11.42578125" style="29"/>
    <col min="12540" max="12540" width="9.7109375" style="29" customWidth="1"/>
    <col min="12541" max="12541" width="8.85546875" style="29" customWidth="1"/>
    <col min="12542" max="12542" width="11.42578125" style="29"/>
    <col min="12543" max="12543" width="48.140625" style="29" customWidth="1"/>
    <col min="12544" max="12544" width="25.28515625" style="29" customWidth="1"/>
    <col min="12545" max="12545" width="16" style="29" customWidth="1"/>
    <col min="12546" max="12546" width="22.140625" style="29" customWidth="1"/>
    <col min="12547" max="12547" width="8.7109375" style="29" customWidth="1"/>
    <col min="12548" max="12548" width="16.5703125" style="29" customWidth="1"/>
    <col min="12549" max="12549" width="17.85546875" style="29" customWidth="1"/>
    <col min="12550" max="12550" width="23.85546875" style="29" customWidth="1"/>
    <col min="12551" max="12551" width="18" style="29" customWidth="1"/>
    <col min="12552" max="12552" width="14.7109375" style="29" bestFit="1" customWidth="1"/>
    <col min="12553" max="12795" width="11.42578125" style="29"/>
    <col min="12796" max="12796" width="9.7109375" style="29" customWidth="1"/>
    <col min="12797" max="12797" width="8.85546875" style="29" customWidth="1"/>
    <col min="12798" max="12798" width="11.42578125" style="29"/>
    <col min="12799" max="12799" width="48.140625" style="29" customWidth="1"/>
    <col min="12800" max="12800" width="25.28515625" style="29" customWidth="1"/>
    <col min="12801" max="12801" width="16" style="29" customWidth="1"/>
    <col min="12802" max="12802" width="22.140625" style="29" customWidth="1"/>
    <col min="12803" max="12803" width="8.7109375" style="29" customWidth="1"/>
    <col min="12804" max="12804" width="16.5703125" style="29" customWidth="1"/>
    <col min="12805" max="12805" width="17.85546875" style="29" customWidth="1"/>
    <col min="12806" max="12806" width="23.85546875" style="29" customWidth="1"/>
    <col min="12807" max="12807" width="18" style="29" customWidth="1"/>
    <col min="12808" max="12808" width="14.7109375" style="29" bestFit="1" customWidth="1"/>
    <col min="12809" max="13051" width="11.42578125" style="29"/>
    <col min="13052" max="13052" width="9.7109375" style="29" customWidth="1"/>
    <col min="13053" max="13053" width="8.85546875" style="29" customWidth="1"/>
    <col min="13054" max="13054" width="11.42578125" style="29"/>
    <col min="13055" max="13055" width="48.140625" style="29" customWidth="1"/>
    <col min="13056" max="13056" width="25.28515625" style="29" customWidth="1"/>
    <col min="13057" max="13057" width="16" style="29" customWidth="1"/>
    <col min="13058" max="13058" width="22.140625" style="29" customWidth="1"/>
    <col min="13059" max="13059" width="8.7109375" style="29" customWidth="1"/>
    <col min="13060" max="13060" width="16.5703125" style="29" customWidth="1"/>
    <col min="13061" max="13061" width="17.85546875" style="29" customWidth="1"/>
    <col min="13062" max="13062" width="23.85546875" style="29" customWidth="1"/>
    <col min="13063" max="13063" width="18" style="29" customWidth="1"/>
    <col min="13064" max="13064" width="14.7109375" style="29" bestFit="1" customWidth="1"/>
    <col min="13065" max="13307" width="11.42578125" style="29"/>
    <col min="13308" max="13308" width="9.7109375" style="29" customWidth="1"/>
    <col min="13309" max="13309" width="8.85546875" style="29" customWidth="1"/>
    <col min="13310" max="13310" width="11.42578125" style="29"/>
    <col min="13311" max="13311" width="48.140625" style="29" customWidth="1"/>
    <col min="13312" max="13312" width="25.28515625" style="29" customWidth="1"/>
    <col min="13313" max="13313" width="16" style="29" customWidth="1"/>
    <col min="13314" max="13314" width="22.140625" style="29" customWidth="1"/>
    <col min="13315" max="13315" width="8.7109375" style="29" customWidth="1"/>
    <col min="13316" max="13316" width="16.5703125" style="29" customWidth="1"/>
    <col min="13317" max="13317" width="17.85546875" style="29" customWidth="1"/>
    <col min="13318" max="13318" width="23.85546875" style="29" customWidth="1"/>
    <col min="13319" max="13319" width="18" style="29" customWidth="1"/>
    <col min="13320" max="13320" width="14.7109375" style="29" bestFit="1" customWidth="1"/>
    <col min="13321" max="13563" width="11.42578125" style="29"/>
    <col min="13564" max="13564" width="9.7109375" style="29" customWidth="1"/>
    <col min="13565" max="13565" width="8.85546875" style="29" customWidth="1"/>
    <col min="13566" max="13566" width="11.42578125" style="29"/>
    <col min="13567" max="13567" width="48.140625" style="29" customWidth="1"/>
    <col min="13568" max="13568" width="25.28515625" style="29" customWidth="1"/>
    <col min="13569" max="13569" width="16" style="29" customWidth="1"/>
    <col min="13570" max="13570" width="22.140625" style="29" customWidth="1"/>
    <col min="13571" max="13571" width="8.7109375" style="29" customWidth="1"/>
    <col min="13572" max="13572" width="16.5703125" style="29" customWidth="1"/>
    <col min="13573" max="13573" width="17.85546875" style="29" customWidth="1"/>
    <col min="13574" max="13574" width="23.85546875" style="29" customWidth="1"/>
    <col min="13575" max="13575" width="18" style="29" customWidth="1"/>
    <col min="13576" max="13576" width="14.7109375" style="29" bestFit="1" customWidth="1"/>
    <col min="13577" max="13819" width="11.42578125" style="29"/>
    <col min="13820" max="13820" width="9.7109375" style="29" customWidth="1"/>
    <col min="13821" max="13821" width="8.85546875" style="29" customWidth="1"/>
    <col min="13822" max="13822" width="11.42578125" style="29"/>
    <col min="13823" max="13823" width="48.140625" style="29" customWidth="1"/>
    <col min="13824" max="13824" width="25.28515625" style="29" customWidth="1"/>
    <col min="13825" max="13825" width="16" style="29" customWidth="1"/>
    <col min="13826" max="13826" width="22.140625" style="29" customWidth="1"/>
    <col min="13827" max="13827" width="8.7109375" style="29" customWidth="1"/>
    <col min="13828" max="13828" width="16.5703125" style="29" customWidth="1"/>
    <col min="13829" max="13829" width="17.85546875" style="29" customWidth="1"/>
    <col min="13830" max="13830" width="23.85546875" style="29" customWidth="1"/>
    <col min="13831" max="13831" width="18" style="29" customWidth="1"/>
    <col min="13832" max="13832" width="14.7109375" style="29" bestFit="1" customWidth="1"/>
    <col min="13833" max="14075" width="11.42578125" style="29"/>
    <col min="14076" max="14076" width="9.7109375" style="29" customWidth="1"/>
    <col min="14077" max="14077" width="8.85546875" style="29" customWidth="1"/>
    <col min="14078" max="14078" width="11.42578125" style="29"/>
    <col min="14079" max="14079" width="48.140625" style="29" customWidth="1"/>
    <col min="14080" max="14080" width="25.28515625" style="29" customWidth="1"/>
    <col min="14081" max="14081" width="16" style="29" customWidth="1"/>
    <col min="14082" max="14082" width="22.140625" style="29" customWidth="1"/>
    <col min="14083" max="14083" width="8.7109375" style="29" customWidth="1"/>
    <col min="14084" max="14084" width="16.5703125" style="29" customWidth="1"/>
    <col min="14085" max="14085" width="17.85546875" style="29" customWidth="1"/>
    <col min="14086" max="14086" width="23.85546875" style="29" customWidth="1"/>
    <col min="14087" max="14087" width="18" style="29" customWidth="1"/>
    <col min="14088" max="14088" width="14.7109375" style="29" bestFit="1" customWidth="1"/>
    <col min="14089" max="14331" width="11.42578125" style="29"/>
    <col min="14332" max="14332" width="9.7109375" style="29" customWidth="1"/>
    <col min="14333" max="14333" width="8.85546875" style="29" customWidth="1"/>
    <col min="14334" max="14334" width="11.42578125" style="29"/>
    <col min="14335" max="14335" width="48.140625" style="29" customWidth="1"/>
    <col min="14336" max="14336" width="25.28515625" style="29" customWidth="1"/>
    <col min="14337" max="14337" width="16" style="29" customWidth="1"/>
    <col min="14338" max="14338" width="22.140625" style="29" customWidth="1"/>
    <col min="14339" max="14339" width="8.7109375" style="29" customWidth="1"/>
    <col min="14340" max="14340" width="16.5703125" style="29" customWidth="1"/>
    <col min="14341" max="14341" width="17.85546875" style="29" customWidth="1"/>
    <col min="14342" max="14342" width="23.85546875" style="29" customWidth="1"/>
    <col min="14343" max="14343" width="18" style="29" customWidth="1"/>
    <col min="14344" max="14344" width="14.7109375" style="29" bestFit="1" customWidth="1"/>
    <col min="14345" max="14587" width="11.42578125" style="29"/>
    <col min="14588" max="14588" width="9.7109375" style="29" customWidth="1"/>
    <col min="14589" max="14589" width="8.85546875" style="29" customWidth="1"/>
    <col min="14590" max="14590" width="11.42578125" style="29"/>
    <col min="14591" max="14591" width="48.140625" style="29" customWidth="1"/>
    <col min="14592" max="14592" width="25.28515625" style="29" customWidth="1"/>
    <col min="14593" max="14593" width="16" style="29" customWidth="1"/>
    <col min="14594" max="14594" width="22.140625" style="29" customWidth="1"/>
    <col min="14595" max="14595" width="8.7109375" style="29" customWidth="1"/>
    <col min="14596" max="14596" width="16.5703125" style="29" customWidth="1"/>
    <col min="14597" max="14597" width="17.85546875" style="29" customWidth="1"/>
    <col min="14598" max="14598" width="23.85546875" style="29" customWidth="1"/>
    <col min="14599" max="14599" width="18" style="29" customWidth="1"/>
    <col min="14600" max="14600" width="14.7109375" style="29" bestFit="1" customWidth="1"/>
    <col min="14601" max="14843" width="11.42578125" style="29"/>
    <col min="14844" max="14844" width="9.7109375" style="29" customWidth="1"/>
    <col min="14845" max="14845" width="8.85546875" style="29" customWidth="1"/>
    <col min="14846" max="14846" width="11.42578125" style="29"/>
    <col min="14847" max="14847" width="48.140625" style="29" customWidth="1"/>
    <col min="14848" max="14848" width="25.28515625" style="29" customWidth="1"/>
    <col min="14849" max="14849" width="16" style="29" customWidth="1"/>
    <col min="14850" max="14850" width="22.140625" style="29" customWidth="1"/>
    <col min="14851" max="14851" width="8.7109375" style="29" customWidth="1"/>
    <col min="14852" max="14852" width="16.5703125" style="29" customWidth="1"/>
    <col min="14853" max="14853" width="17.85546875" style="29" customWidth="1"/>
    <col min="14854" max="14854" width="23.85546875" style="29" customWidth="1"/>
    <col min="14855" max="14855" width="18" style="29" customWidth="1"/>
    <col min="14856" max="14856" width="14.7109375" style="29" bestFit="1" customWidth="1"/>
    <col min="14857" max="15099" width="11.42578125" style="29"/>
    <col min="15100" max="15100" width="9.7109375" style="29" customWidth="1"/>
    <col min="15101" max="15101" width="8.85546875" style="29" customWidth="1"/>
    <col min="15102" max="15102" width="11.42578125" style="29"/>
    <col min="15103" max="15103" width="48.140625" style="29" customWidth="1"/>
    <col min="15104" max="15104" width="25.28515625" style="29" customWidth="1"/>
    <col min="15105" max="15105" width="16" style="29" customWidth="1"/>
    <col min="15106" max="15106" width="22.140625" style="29" customWidth="1"/>
    <col min="15107" max="15107" width="8.7109375" style="29" customWidth="1"/>
    <col min="15108" max="15108" width="16.5703125" style="29" customWidth="1"/>
    <col min="15109" max="15109" width="17.85546875" style="29" customWidth="1"/>
    <col min="15110" max="15110" width="23.85546875" style="29" customWidth="1"/>
    <col min="15111" max="15111" width="18" style="29" customWidth="1"/>
    <col min="15112" max="15112" width="14.7109375" style="29" bestFit="1" customWidth="1"/>
    <col min="15113" max="15355" width="11.42578125" style="29"/>
    <col min="15356" max="15356" width="9.7109375" style="29" customWidth="1"/>
    <col min="15357" max="15357" width="8.85546875" style="29" customWidth="1"/>
    <col min="15358" max="15358" width="11.42578125" style="29"/>
    <col min="15359" max="15359" width="48.140625" style="29" customWidth="1"/>
    <col min="15360" max="15360" width="25.28515625" style="29" customWidth="1"/>
    <col min="15361" max="15361" width="16" style="29" customWidth="1"/>
    <col min="15362" max="15362" width="22.140625" style="29" customWidth="1"/>
    <col min="15363" max="15363" width="8.7109375" style="29" customWidth="1"/>
    <col min="15364" max="15364" width="16.5703125" style="29" customWidth="1"/>
    <col min="15365" max="15365" width="17.85546875" style="29" customWidth="1"/>
    <col min="15366" max="15366" width="23.85546875" style="29" customWidth="1"/>
    <col min="15367" max="15367" width="18" style="29" customWidth="1"/>
    <col min="15368" max="15368" width="14.7109375" style="29" bestFit="1" customWidth="1"/>
    <col min="15369" max="15611" width="11.42578125" style="29"/>
    <col min="15612" max="15612" width="9.7109375" style="29" customWidth="1"/>
    <col min="15613" max="15613" width="8.85546875" style="29" customWidth="1"/>
    <col min="15614" max="15614" width="11.42578125" style="29"/>
    <col min="15615" max="15615" width="48.140625" style="29" customWidth="1"/>
    <col min="15616" max="15616" width="25.28515625" style="29" customWidth="1"/>
    <col min="15617" max="15617" width="16" style="29" customWidth="1"/>
    <col min="15618" max="15618" width="22.140625" style="29" customWidth="1"/>
    <col min="15619" max="15619" width="8.7109375" style="29" customWidth="1"/>
    <col min="15620" max="15620" width="16.5703125" style="29" customWidth="1"/>
    <col min="15621" max="15621" width="17.85546875" style="29" customWidth="1"/>
    <col min="15622" max="15622" width="23.85546875" style="29" customWidth="1"/>
    <col min="15623" max="15623" width="18" style="29" customWidth="1"/>
    <col min="15624" max="15624" width="14.7109375" style="29" bestFit="1" customWidth="1"/>
    <col min="15625" max="15867" width="11.42578125" style="29"/>
    <col min="15868" max="15868" width="9.7109375" style="29" customWidth="1"/>
    <col min="15869" max="15869" width="8.85546875" style="29" customWidth="1"/>
    <col min="15870" max="15870" width="11.42578125" style="29"/>
    <col min="15871" max="15871" width="48.140625" style="29" customWidth="1"/>
    <col min="15872" max="15872" width="25.28515625" style="29" customWidth="1"/>
    <col min="15873" max="15873" width="16" style="29" customWidth="1"/>
    <col min="15874" max="15874" width="22.140625" style="29" customWidth="1"/>
    <col min="15875" max="15875" width="8.7109375" style="29" customWidth="1"/>
    <col min="15876" max="15876" width="16.5703125" style="29" customWidth="1"/>
    <col min="15877" max="15877" width="17.85546875" style="29" customWidth="1"/>
    <col min="15878" max="15878" width="23.85546875" style="29" customWidth="1"/>
    <col min="15879" max="15879" width="18" style="29" customWidth="1"/>
    <col min="15880" max="15880" width="14.7109375" style="29" bestFit="1" customWidth="1"/>
    <col min="15881" max="16123" width="11.42578125" style="29"/>
    <col min="16124" max="16124" width="9.7109375" style="29" customWidth="1"/>
    <col min="16125" max="16125" width="8.85546875" style="29" customWidth="1"/>
    <col min="16126" max="16126" width="11.42578125" style="29"/>
    <col min="16127" max="16127" width="48.140625" style="29" customWidth="1"/>
    <col min="16128" max="16128" width="25.28515625" style="29" customWidth="1"/>
    <col min="16129" max="16129" width="16" style="29" customWidth="1"/>
    <col min="16130" max="16130" width="22.140625" style="29" customWidth="1"/>
    <col min="16131" max="16131" width="8.7109375" style="29" customWidth="1"/>
    <col min="16132" max="16132" width="16.5703125" style="29" customWidth="1"/>
    <col min="16133" max="16133" width="17.85546875" style="29" customWidth="1"/>
    <col min="16134" max="16134" width="23.85546875" style="29" customWidth="1"/>
    <col min="16135" max="16135" width="18" style="29" customWidth="1"/>
    <col min="16136" max="16136" width="14.7109375" style="29" bestFit="1" customWidth="1"/>
    <col min="16137" max="16384" width="11.42578125" style="29"/>
  </cols>
  <sheetData>
    <row r="1" spans="1:6" ht="26.25">
      <c r="A1" s="273" t="s">
        <v>1</v>
      </c>
      <c r="B1" s="273"/>
      <c r="C1" s="273"/>
      <c r="D1" s="273"/>
      <c r="E1" s="273"/>
      <c r="F1" s="273"/>
    </row>
    <row r="2" spans="1:6" ht="23.25">
      <c r="A2" s="274" t="s">
        <v>37</v>
      </c>
      <c r="B2" s="274"/>
      <c r="C2" s="274"/>
      <c r="D2" s="274"/>
      <c r="E2" s="274"/>
      <c r="F2" s="274"/>
    </row>
    <row r="3" spans="1:6" ht="20.25">
      <c r="A3" s="275" t="s">
        <v>2</v>
      </c>
      <c r="B3" s="275"/>
      <c r="C3" s="275"/>
      <c r="D3" s="275"/>
      <c r="E3" s="275"/>
      <c r="F3" s="275"/>
    </row>
    <row r="4" spans="1:6">
      <c r="A4" s="276" t="s">
        <v>16</v>
      </c>
      <c r="B4" s="276"/>
      <c r="C4" s="276"/>
      <c r="D4" s="276"/>
      <c r="E4" s="276"/>
    </row>
    <row r="5" spans="1:6" ht="19.5" customHeight="1">
      <c r="A5" s="277" t="s">
        <v>203</v>
      </c>
      <c r="B5" s="277"/>
      <c r="C5" s="277"/>
      <c r="D5" s="277"/>
      <c r="E5" s="277"/>
      <c r="F5" s="277"/>
    </row>
    <row r="6" spans="1:6" ht="10.5" customHeight="1">
      <c r="A6" s="148"/>
      <c r="B6" s="148"/>
      <c r="C6" s="148"/>
      <c r="D6" s="148"/>
      <c r="E6" s="148"/>
    </row>
    <row r="7" spans="1:6" ht="15" customHeight="1">
      <c r="A7" s="264" t="s">
        <v>161</v>
      </c>
      <c r="B7" s="264" t="s">
        <v>162</v>
      </c>
      <c r="C7" s="267" t="s">
        <v>163</v>
      </c>
      <c r="D7" s="268"/>
      <c r="E7" s="264" t="s">
        <v>164</v>
      </c>
      <c r="F7" s="264" t="s">
        <v>165</v>
      </c>
    </row>
    <row r="8" spans="1:6" ht="15" customHeight="1">
      <c r="A8" s="265"/>
      <c r="B8" s="265"/>
      <c r="C8" s="269"/>
      <c r="D8" s="270"/>
      <c r="E8" s="265" t="s">
        <v>166</v>
      </c>
      <c r="F8" s="265" t="s">
        <v>166</v>
      </c>
    </row>
    <row r="9" spans="1:6" ht="15" customHeight="1">
      <c r="A9" s="266"/>
      <c r="B9" s="266"/>
      <c r="C9" s="271"/>
      <c r="D9" s="272"/>
      <c r="E9" s="266" t="s">
        <v>167</v>
      </c>
      <c r="F9" s="266" t="s">
        <v>167</v>
      </c>
    </row>
    <row r="10" spans="1:6" s="64" customFormat="1" ht="12.75" customHeight="1">
      <c r="A10" s="149"/>
      <c r="B10" s="149"/>
      <c r="C10" s="149"/>
      <c r="D10" s="149"/>
      <c r="E10" s="149"/>
      <c r="F10" s="149"/>
    </row>
    <row r="11" spans="1:6" ht="17.25" customHeight="1">
      <c r="A11" s="33">
        <v>33</v>
      </c>
      <c r="B11" s="33" t="s">
        <v>168</v>
      </c>
      <c r="C11" s="163" t="s">
        <v>119</v>
      </c>
      <c r="D11" s="150"/>
      <c r="E11" s="151">
        <v>70409098</v>
      </c>
      <c r="F11" s="152">
        <f>18179135+53557</f>
        <v>18232692</v>
      </c>
    </row>
    <row r="12" spans="1:6" ht="17.25" customHeight="1">
      <c r="A12" s="154">
        <v>33</v>
      </c>
      <c r="B12" s="33" t="s">
        <v>169</v>
      </c>
      <c r="C12" s="165" t="s">
        <v>123</v>
      </c>
      <c r="D12" s="155"/>
      <c r="E12" s="151">
        <v>1009005</v>
      </c>
      <c r="F12" s="152">
        <f>160885-36505</f>
        <v>124380</v>
      </c>
    </row>
    <row r="13" spans="1:6" ht="17.25" customHeight="1">
      <c r="A13" s="33">
        <v>33</v>
      </c>
      <c r="B13" s="33" t="s">
        <v>170</v>
      </c>
      <c r="C13" s="164" t="s">
        <v>125</v>
      </c>
      <c r="D13" s="153"/>
      <c r="E13" s="151">
        <v>380345</v>
      </c>
      <c r="F13" s="152">
        <v>159775</v>
      </c>
    </row>
    <row r="14" spans="1:6" ht="17.25" customHeight="1">
      <c r="A14" s="33">
        <v>33</v>
      </c>
      <c r="B14" s="33" t="s">
        <v>171</v>
      </c>
      <c r="C14" s="164" t="s">
        <v>127</v>
      </c>
      <c r="D14" s="153"/>
      <c r="E14" s="151">
        <v>3097826</v>
      </c>
      <c r="F14" s="152">
        <f>582369+107968</f>
        <v>690337</v>
      </c>
    </row>
    <row r="15" spans="1:6" ht="17.25" customHeight="1">
      <c r="A15" s="33">
        <v>33</v>
      </c>
      <c r="B15" s="33" t="s">
        <v>172</v>
      </c>
      <c r="C15" s="164" t="s">
        <v>133</v>
      </c>
      <c r="D15" s="153"/>
      <c r="E15" s="151">
        <v>109401</v>
      </c>
      <c r="F15" s="152">
        <v>27351</v>
      </c>
    </row>
    <row r="16" spans="1:6" ht="19.5" customHeight="1">
      <c r="A16" s="156"/>
      <c r="B16" s="157" t="s">
        <v>173</v>
      </c>
      <c r="C16" s="158"/>
      <c r="D16" s="159"/>
      <c r="E16" s="160">
        <v>75005675</v>
      </c>
      <c r="F16" s="161">
        <f>SUM(F11:F15)</f>
        <v>19234535</v>
      </c>
    </row>
  </sheetData>
  <mergeCells count="10">
    <mergeCell ref="A1:F1"/>
    <mergeCell ref="A2:F2"/>
    <mergeCell ref="A3:F3"/>
    <mergeCell ref="A4:E4"/>
    <mergeCell ref="A5:F5"/>
    <mergeCell ref="A7:A9"/>
    <mergeCell ref="B7:B9"/>
    <mergeCell ref="C7:D9"/>
    <mergeCell ref="E7:E9"/>
    <mergeCell ref="F7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2"/>
  <sheetViews>
    <sheetView workbookViewId="0">
      <selection sqref="A1:XFD1048576"/>
    </sheetView>
  </sheetViews>
  <sheetFormatPr baseColWidth="10" defaultColWidth="14.140625" defaultRowHeight="12.75"/>
  <cols>
    <col min="1" max="1" width="1.42578125" style="170" customWidth="1"/>
    <col min="2" max="2" width="2.7109375" style="170" customWidth="1"/>
    <col min="3" max="3" width="27.7109375" style="170" customWidth="1"/>
    <col min="4" max="4" width="19.140625" style="212" customWidth="1"/>
    <col min="5" max="9" width="18.28515625" style="170" customWidth="1"/>
    <col min="10" max="10" width="17.140625" style="170" customWidth="1"/>
    <col min="11" max="11" width="17.140625" style="170" hidden="1" customWidth="1"/>
    <col min="12" max="16" width="17.42578125" style="170" hidden="1" customWidth="1"/>
    <col min="17" max="17" width="2.7109375" style="170" customWidth="1"/>
    <col min="18" max="18" width="1.140625" style="170" customWidth="1"/>
    <col min="19" max="21" width="17.5703125" style="170" customWidth="1"/>
    <col min="22" max="22" width="14.7109375" style="170" customWidth="1"/>
    <col min="23" max="23" width="15.7109375" style="170" customWidth="1"/>
    <col min="24" max="32" width="14.7109375" style="170" customWidth="1"/>
    <col min="33" max="256" width="14.140625" style="170"/>
    <col min="257" max="257" width="1.42578125" style="170" customWidth="1"/>
    <col min="258" max="258" width="2.7109375" style="170" customWidth="1"/>
    <col min="259" max="259" width="27.7109375" style="170" customWidth="1"/>
    <col min="260" max="260" width="19.140625" style="170" customWidth="1"/>
    <col min="261" max="265" width="18.28515625" style="170" customWidth="1"/>
    <col min="266" max="266" width="17.140625" style="170" customWidth="1"/>
    <col min="267" max="272" width="0" style="170" hidden="1" customWidth="1"/>
    <col min="273" max="273" width="2.7109375" style="170" customWidth="1"/>
    <col min="274" max="274" width="1.140625" style="170" customWidth="1"/>
    <col min="275" max="277" width="17.5703125" style="170" customWidth="1"/>
    <col min="278" max="278" width="14.7109375" style="170" customWidth="1"/>
    <col min="279" max="279" width="15.7109375" style="170" customWidth="1"/>
    <col min="280" max="288" width="14.7109375" style="170" customWidth="1"/>
    <col min="289" max="512" width="14.140625" style="170"/>
    <col min="513" max="513" width="1.42578125" style="170" customWidth="1"/>
    <col min="514" max="514" width="2.7109375" style="170" customWidth="1"/>
    <col min="515" max="515" width="27.7109375" style="170" customWidth="1"/>
    <col min="516" max="516" width="19.140625" style="170" customWidth="1"/>
    <col min="517" max="521" width="18.28515625" style="170" customWidth="1"/>
    <col min="522" max="522" width="17.140625" style="170" customWidth="1"/>
    <col min="523" max="528" width="0" style="170" hidden="1" customWidth="1"/>
    <col min="529" max="529" width="2.7109375" style="170" customWidth="1"/>
    <col min="530" max="530" width="1.140625" style="170" customWidth="1"/>
    <col min="531" max="533" width="17.5703125" style="170" customWidth="1"/>
    <col min="534" max="534" width="14.7109375" style="170" customWidth="1"/>
    <col min="535" max="535" width="15.7109375" style="170" customWidth="1"/>
    <col min="536" max="544" width="14.7109375" style="170" customWidth="1"/>
    <col min="545" max="768" width="14.140625" style="170"/>
    <col min="769" max="769" width="1.42578125" style="170" customWidth="1"/>
    <col min="770" max="770" width="2.7109375" style="170" customWidth="1"/>
    <col min="771" max="771" width="27.7109375" style="170" customWidth="1"/>
    <col min="772" max="772" width="19.140625" style="170" customWidth="1"/>
    <col min="773" max="777" width="18.28515625" style="170" customWidth="1"/>
    <col min="778" max="778" width="17.140625" style="170" customWidth="1"/>
    <col min="779" max="784" width="0" style="170" hidden="1" customWidth="1"/>
    <col min="785" max="785" width="2.7109375" style="170" customWidth="1"/>
    <col min="786" max="786" width="1.140625" style="170" customWidth="1"/>
    <col min="787" max="789" width="17.5703125" style="170" customWidth="1"/>
    <col min="790" max="790" width="14.7109375" style="170" customWidth="1"/>
    <col min="791" max="791" width="15.7109375" style="170" customWidth="1"/>
    <col min="792" max="800" width="14.7109375" style="170" customWidth="1"/>
    <col min="801" max="1024" width="14.140625" style="170"/>
    <col min="1025" max="1025" width="1.42578125" style="170" customWidth="1"/>
    <col min="1026" max="1026" width="2.7109375" style="170" customWidth="1"/>
    <col min="1027" max="1027" width="27.7109375" style="170" customWidth="1"/>
    <col min="1028" max="1028" width="19.140625" style="170" customWidth="1"/>
    <col min="1029" max="1033" width="18.28515625" style="170" customWidth="1"/>
    <col min="1034" max="1034" width="17.140625" style="170" customWidth="1"/>
    <col min="1035" max="1040" width="0" style="170" hidden="1" customWidth="1"/>
    <col min="1041" max="1041" width="2.7109375" style="170" customWidth="1"/>
    <col min="1042" max="1042" width="1.140625" style="170" customWidth="1"/>
    <col min="1043" max="1045" width="17.5703125" style="170" customWidth="1"/>
    <col min="1046" max="1046" width="14.7109375" style="170" customWidth="1"/>
    <col min="1047" max="1047" width="15.7109375" style="170" customWidth="1"/>
    <col min="1048" max="1056" width="14.7109375" style="170" customWidth="1"/>
    <col min="1057" max="1280" width="14.140625" style="170"/>
    <col min="1281" max="1281" width="1.42578125" style="170" customWidth="1"/>
    <col min="1282" max="1282" width="2.7109375" style="170" customWidth="1"/>
    <col min="1283" max="1283" width="27.7109375" style="170" customWidth="1"/>
    <col min="1284" max="1284" width="19.140625" style="170" customWidth="1"/>
    <col min="1285" max="1289" width="18.28515625" style="170" customWidth="1"/>
    <col min="1290" max="1290" width="17.140625" style="170" customWidth="1"/>
    <col min="1291" max="1296" width="0" style="170" hidden="1" customWidth="1"/>
    <col min="1297" max="1297" width="2.7109375" style="170" customWidth="1"/>
    <col min="1298" max="1298" width="1.140625" style="170" customWidth="1"/>
    <col min="1299" max="1301" width="17.5703125" style="170" customWidth="1"/>
    <col min="1302" max="1302" width="14.7109375" style="170" customWidth="1"/>
    <col min="1303" max="1303" width="15.7109375" style="170" customWidth="1"/>
    <col min="1304" max="1312" width="14.7109375" style="170" customWidth="1"/>
    <col min="1313" max="1536" width="14.140625" style="170"/>
    <col min="1537" max="1537" width="1.42578125" style="170" customWidth="1"/>
    <col min="1538" max="1538" width="2.7109375" style="170" customWidth="1"/>
    <col min="1539" max="1539" width="27.7109375" style="170" customWidth="1"/>
    <col min="1540" max="1540" width="19.140625" style="170" customWidth="1"/>
    <col min="1541" max="1545" width="18.28515625" style="170" customWidth="1"/>
    <col min="1546" max="1546" width="17.140625" style="170" customWidth="1"/>
    <col min="1547" max="1552" width="0" style="170" hidden="1" customWidth="1"/>
    <col min="1553" max="1553" width="2.7109375" style="170" customWidth="1"/>
    <col min="1554" max="1554" width="1.140625" style="170" customWidth="1"/>
    <col min="1555" max="1557" width="17.5703125" style="170" customWidth="1"/>
    <col min="1558" max="1558" width="14.7109375" style="170" customWidth="1"/>
    <col min="1559" max="1559" width="15.7109375" style="170" customWidth="1"/>
    <col min="1560" max="1568" width="14.7109375" style="170" customWidth="1"/>
    <col min="1569" max="1792" width="14.140625" style="170"/>
    <col min="1793" max="1793" width="1.42578125" style="170" customWidth="1"/>
    <col min="1794" max="1794" width="2.7109375" style="170" customWidth="1"/>
    <col min="1795" max="1795" width="27.7109375" style="170" customWidth="1"/>
    <col min="1796" max="1796" width="19.140625" style="170" customWidth="1"/>
    <col min="1797" max="1801" width="18.28515625" style="170" customWidth="1"/>
    <col min="1802" max="1802" width="17.140625" style="170" customWidth="1"/>
    <col min="1803" max="1808" width="0" style="170" hidden="1" customWidth="1"/>
    <col min="1809" max="1809" width="2.7109375" style="170" customWidth="1"/>
    <col min="1810" max="1810" width="1.140625" style="170" customWidth="1"/>
    <col min="1811" max="1813" width="17.5703125" style="170" customWidth="1"/>
    <col min="1814" max="1814" width="14.7109375" style="170" customWidth="1"/>
    <col min="1815" max="1815" width="15.7109375" style="170" customWidth="1"/>
    <col min="1816" max="1824" width="14.7109375" style="170" customWidth="1"/>
    <col min="1825" max="2048" width="14.140625" style="170"/>
    <col min="2049" max="2049" width="1.42578125" style="170" customWidth="1"/>
    <col min="2050" max="2050" width="2.7109375" style="170" customWidth="1"/>
    <col min="2051" max="2051" width="27.7109375" style="170" customWidth="1"/>
    <col min="2052" max="2052" width="19.140625" style="170" customWidth="1"/>
    <col min="2053" max="2057" width="18.28515625" style="170" customWidth="1"/>
    <col min="2058" max="2058" width="17.140625" style="170" customWidth="1"/>
    <col min="2059" max="2064" width="0" style="170" hidden="1" customWidth="1"/>
    <col min="2065" max="2065" width="2.7109375" style="170" customWidth="1"/>
    <col min="2066" max="2066" width="1.140625" style="170" customWidth="1"/>
    <col min="2067" max="2069" width="17.5703125" style="170" customWidth="1"/>
    <col min="2070" max="2070" width="14.7109375" style="170" customWidth="1"/>
    <col min="2071" max="2071" width="15.7109375" style="170" customWidth="1"/>
    <col min="2072" max="2080" width="14.7109375" style="170" customWidth="1"/>
    <col min="2081" max="2304" width="14.140625" style="170"/>
    <col min="2305" max="2305" width="1.42578125" style="170" customWidth="1"/>
    <col min="2306" max="2306" width="2.7109375" style="170" customWidth="1"/>
    <col min="2307" max="2307" width="27.7109375" style="170" customWidth="1"/>
    <col min="2308" max="2308" width="19.140625" style="170" customWidth="1"/>
    <col min="2309" max="2313" width="18.28515625" style="170" customWidth="1"/>
    <col min="2314" max="2314" width="17.140625" style="170" customWidth="1"/>
    <col min="2315" max="2320" width="0" style="170" hidden="1" customWidth="1"/>
    <col min="2321" max="2321" width="2.7109375" style="170" customWidth="1"/>
    <col min="2322" max="2322" width="1.140625" style="170" customWidth="1"/>
    <col min="2323" max="2325" width="17.5703125" style="170" customWidth="1"/>
    <col min="2326" max="2326" width="14.7109375" style="170" customWidth="1"/>
    <col min="2327" max="2327" width="15.7109375" style="170" customWidth="1"/>
    <col min="2328" max="2336" width="14.7109375" style="170" customWidth="1"/>
    <col min="2337" max="2560" width="14.140625" style="170"/>
    <col min="2561" max="2561" width="1.42578125" style="170" customWidth="1"/>
    <col min="2562" max="2562" width="2.7109375" style="170" customWidth="1"/>
    <col min="2563" max="2563" width="27.7109375" style="170" customWidth="1"/>
    <col min="2564" max="2564" width="19.140625" style="170" customWidth="1"/>
    <col min="2565" max="2569" width="18.28515625" style="170" customWidth="1"/>
    <col min="2570" max="2570" width="17.140625" style="170" customWidth="1"/>
    <col min="2571" max="2576" width="0" style="170" hidden="1" customWidth="1"/>
    <col min="2577" max="2577" width="2.7109375" style="170" customWidth="1"/>
    <col min="2578" max="2578" width="1.140625" style="170" customWidth="1"/>
    <col min="2579" max="2581" width="17.5703125" style="170" customWidth="1"/>
    <col min="2582" max="2582" width="14.7109375" style="170" customWidth="1"/>
    <col min="2583" max="2583" width="15.7109375" style="170" customWidth="1"/>
    <col min="2584" max="2592" width="14.7109375" style="170" customWidth="1"/>
    <col min="2593" max="2816" width="14.140625" style="170"/>
    <col min="2817" max="2817" width="1.42578125" style="170" customWidth="1"/>
    <col min="2818" max="2818" width="2.7109375" style="170" customWidth="1"/>
    <col min="2819" max="2819" width="27.7109375" style="170" customWidth="1"/>
    <col min="2820" max="2820" width="19.140625" style="170" customWidth="1"/>
    <col min="2821" max="2825" width="18.28515625" style="170" customWidth="1"/>
    <col min="2826" max="2826" width="17.140625" style="170" customWidth="1"/>
    <col min="2827" max="2832" width="0" style="170" hidden="1" customWidth="1"/>
    <col min="2833" max="2833" width="2.7109375" style="170" customWidth="1"/>
    <col min="2834" max="2834" width="1.140625" style="170" customWidth="1"/>
    <col min="2835" max="2837" width="17.5703125" style="170" customWidth="1"/>
    <col min="2838" max="2838" width="14.7109375" style="170" customWidth="1"/>
    <col min="2839" max="2839" width="15.7109375" style="170" customWidth="1"/>
    <col min="2840" max="2848" width="14.7109375" style="170" customWidth="1"/>
    <col min="2849" max="3072" width="14.140625" style="170"/>
    <col min="3073" max="3073" width="1.42578125" style="170" customWidth="1"/>
    <col min="3074" max="3074" width="2.7109375" style="170" customWidth="1"/>
    <col min="3075" max="3075" width="27.7109375" style="170" customWidth="1"/>
    <col min="3076" max="3076" width="19.140625" style="170" customWidth="1"/>
    <col min="3077" max="3081" width="18.28515625" style="170" customWidth="1"/>
    <col min="3082" max="3082" width="17.140625" style="170" customWidth="1"/>
    <col min="3083" max="3088" width="0" style="170" hidden="1" customWidth="1"/>
    <col min="3089" max="3089" width="2.7109375" style="170" customWidth="1"/>
    <col min="3090" max="3090" width="1.140625" style="170" customWidth="1"/>
    <col min="3091" max="3093" width="17.5703125" style="170" customWidth="1"/>
    <col min="3094" max="3094" width="14.7109375" style="170" customWidth="1"/>
    <col min="3095" max="3095" width="15.7109375" style="170" customWidth="1"/>
    <col min="3096" max="3104" width="14.7109375" style="170" customWidth="1"/>
    <col min="3105" max="3328" width="14.140625" style="170"/>
    <col min="3329" max="3329" width="1.42578125" style="170" customWidth="1"/>
    <col min="3330" max="3330" width="2.7109375" style="170" customWidth="1"/>
    <col min="3331" max="3331" width="27.7109375" style="170" customWidth="1"/>
    <col min="3332" max="3332" width="19.140625" style="170" customWidth="1"/>
    <col min="3333" max="3337" width="18.28515625" style="170" customWidth="1"/>
    <col min="3338" max="3338" width="17.140625" style="170" customWidth="1"/>
    <col min="3339" max="3344" width="0" style="170" hidden="1" customWidth="1"/>
    <col min="3345" max="3345" width="2.7109375" style="170" customWidth="1"/>
    <col min="3346" max="3346" width="1.140625" style="170" customWidth="1"/>
    <col min="3347" max="3349" width="17.5703125" style="170" customWidth="1"/>
    <col min="3350" max="3350" width="14.7109375" style="170" customWidth="1"/>
    <col min="3351" max="3351" width="15.7109375" style="170" customWidth="1"/>
    <col min="3352" max="3360" width="14.7109375" style="170" customWidth="1"/>
    <col min="3361" max="3584" width="14.140625" style="170"/>
    <col min="3585" max="3585" width="1.42578125" style="170" customWidth="1"/>
    <col min="3586" max="3586" width="2.7109375" style="170" customWidth="1"/>
    <col min="3587" max="3587" width="27.7109375" style="170" customWidth="1"/>
    <col min="3588" max="3588" width="19.140625" style="170" customWidth="1"/>
    <col min="3589" max="3593" width="18.28515625" style="170" customWidth="1"/>
    <col min="3594" max="3594" width="17.140625" style="170" customWidth="1"/>
    <col min="3595" max="3600" width="0" style="170" hidden="1" customWidth="1"/>
    <col min="3601" max="3601" width="2.7109375" style="170" customWidth="1"/>
    <col min="3602" max="3602" width="1.140625" style="170" customWidth="1"/>
    <col min="3603" max="3605" width="17.5703125" style="170" customWidth="1"/>
    <col min="3606" max="3606" width="14.7109375" style="170" customWidth="1"/>
    <col min="3607" max="3607" width="15.7109375" style="170" customWidth="1"/>
    <col min="3608" max="3616" width="14.7109375" style="170" customWidth="1"/>
    <col min="3617" max="3840" width="14.140625" style="170"/>
    <col min="3841" max="3841" width="1.42578125" style="170" customWidth="1"/>
    <col min="3842" max="3842" width="2.7109375" style="170" customWidth="1"/>
    <col min="3843" max="3843" width="27.7109375" style="170" customWidth="1"/>
    <col min="3844" max="3844" width="19.140625" style="170" customWidth="1"/>
    <col min="3845" max="3849" width="18.28515625" style="170" customWidth="1"/>
    <col min="3850" max="3850" width="17.140625" style="170" customWidth="1"/>
    <col min="3851" max="3856" width="0" style="170" hidden="1" customWidth="1"/>
    <col min="3857" max="3857" width="2.7109375" style="170" customWidth="1"/>
    <col min="3858" max="3858" width="1.140625" style="170" customWidth="1"/>
    <col min="3859" max="3861" width="17.5703125" style="170" customWidth="1"/>
    <col min="3862" max="3862" width="14.7109375" style="170" customWidth="1"/>
    <col min="3863" max="3863" width="15.7109375" style="170" customWidth="1"/>
    <col min="3864" max="3872" width="14.7109375" style="170" customWidth="1"/>
    <col min="3873" max="4096" width="14.140625" style="170"/>
    <col min="4097" max="4097" width="1.42578125" style="170" customWidth="1"/>
    <col min="4098" max="4098" width="2.7109375" style="170" customWidth="1"/>
    <col min="4099" max="4099" width="27.7109375" style="170" customWidth="1"/>
    <col min="4100" max="4100" width="19.140625" style="170" customWidth="1"/>
    <col min="4101" max="4105" width="18.28515625" style="170" customWidth="1"/>
    <col min="4106" max="4106" width="17.140625" style="170" customWidth="1"/>
    <col min="4107" max="4112" width="0" style="170" hidden="1" customWidth="1"/>
    <col min="4113" max="4113" width="2.7109375" style="170" customWidth="1"/>
    <col min="4114" max="4114" width="1.140625" style="170" customWidth="1"/>
    <col min="4115" max="4117" width="17.5703125" style="170" customWidth="1"/>
    <col min="4118" max="4118" width="14.7109375" style="170" customWidth="1"/>
    <col min="4119" max="4119" width="15.7109375" style="170" customWidth="1"/>
    <col min="4120" max="4128" width="14.7109375" style="170" customWidth="1"/>
    <col min="4129" max="4352" width="14.140625" style="170"/>
    <col min="4353" max="4353" width="1.42578125" style="170" customWidth="1"/>
    <col min="4354" max="4354" width="2.7109375" style="170" customWidth="1"/>
    <col min="4355" max="4355" width="27.7109375" style="170" customWidth="1"/>
    <col min="4356" max="4356" width="19.140625" style="170" customWidth="1"/>
    <col min="4357" max="4361" width="18.28515625" style="170" customWidth="1"/>
    <col min="4362" max="4362" width="17.140625" style="170" customWidth="1"/>
    <col min="4363" max="4368" width="0" style="170" hidden="1" customWidth="1"/>
    <col min="4369" max="4369" width="2.7109375" style="170" customWidth="1"/>
    <col min="4370" max="4370" width="1.140625" style="170" customWidth="1"/>
    <col min="4371" max="4373" width="17.5703125" style="170" customWidth="1"/>
    <col min="4374" max="4374" width="14.7109375" style="170" customWidth="1"/>
    <col min="4375" max="4375" width="15.7109375" style="170" customWidth="1"/>
    <col min="4376" max="4384" width="14.7109375" style="170" customWidth="1"/>
    <col min="4385" max="4608" width="14.140625" style="170"/>
    <col min="4609" max="4609" width="1.42578125" style="170" customWidth="1"/>
    <col min="4610" max="4610" width="2.7109375" style="170" customWidth="1"/>
    <col min="4611" max="4611" width="27.7109375" style="170" customWidth="1"/>
    <col min="4612" max="4612" width="19.140625" style="170" customWidth="1"/>
    <col min="4613" max="4617" width="18.28515625" style="170" customWidth="1"/>
    <col min="4618" max="4618" width="17.140625" style="170" customWidth="1"/>
    <col min="4619" max="4624" width="0" style="170" hidden="1" customWidth="1"/>
    <col min="4625" max="4625" width="2.7109375" style="170" customWidth="1"/>
    <col min="4626" max="4626" width="1.140625" style="170" customWidth="1"/>
    <col min="4627" max="4629" width="17.5703125" style="170" customWidth="1"/>
    <col min="4630" max="4630" width="14.7109375" style="170" customWidth="1"/>
    <col min="4631" max="4631" width="15.7109375" style="170" customWidth="1"/>
    <col min="4632" max="4640" width="14.7109375" style="170" customWidth="1"/>
    <col min="4641" max="4864" width="14.140625" style="170"/>
    <col min="4865" max="4865" width="1.42578125" style="170" customWidth="1"/>
    <col min="4866" max="4866" width="2.7109375" style="170" customWidth="1"/>
    <col min="4867" max="4867" width="27.7109375" style="170" customWidth="1"/>
    <col min="4868" max="4868" width="19.140625" style="170" customWidth="1"/>
    <col min="4869" max="4873" width="18.28515625" style="170" customWidth="1"/>
    <col min="4874" max="4874" width="17.140625" style="170" customWidth="1"/>
    <col min="4875" max="4880" width="0" style="170" hidden="1" customWidth="1"/>
    <col min="4881" max="4881" width="2.7109375" style="170" customWidth="1"/>
    <col min="4882" max="4882" width="1.140625" style="170" customWidth="1"/>
    <col min="4883" max="4885" width="17.5703125" style="170" customWidth="1"/>
    <col min="4886" max="4886" width="14.7109375" style="170" customWidth="1"/>
    <col min="4887" max="4887" width="15.7109375" style="170" customWidth="1"/>
    <col min="4888" max="4896" width="14.7109375" style="170" customWidth="1"/>
    <col min="4897" max="5120" width="14.140625" style="170"/>
    <col min="5121" max="5121" width="1.42578125" style="170" customWidth="1"/>
    <col min="5122" max="5122" width="2.7109375" style="170" customWidth="1"/>
    <col min="5123" max="5123" width="27.7109375" style="170" customWidth="1"/>
    <col min="5124" max="5124" width="19.140625" style="170" customWidth="1"/>
    <col min="5125" max="5129" width="18.28515625" style="170" customWidth="1"/>
    <col min="5130" max="5130" width="17.140625" style="170" customWidth="1"/>
    <col min="5131" max="5136" width="0" style="170" hidden="1" customWidth="1"/>
    <col min="5137" max="5137" width="2.7109375" style="170" customWidth="1"/>
    <col min="5138" max="5138" width="1.140625" style="170" customWidth="1"/>
    <col min="5139" max="5141" width="17.5703125" style="170" customWidth="1"/>
    <col min="5142" max="5142" width="14.7109375" style="170" customWidth="1"/>
    <col min="5143" max="5143" width="15.7109375" style="170" customWidth="1"/>
    <col min="5144" max="5152" width="14.7109375" style="170" customWidth="1"/>
    <col min="5153" max="5376" width="14.140625" style="170"/>
    <col min="5377" max="5377" width="1.42578125" style="170" customWidth="1"/>
    <col min="5378" max="5378" width="2.7109375" style="170" customWidth="1"/>
    <col min="5379" max="5379" width="27.7109375" style="170" customWidth="1"/>
    <col min="5380" max="5380" width="19.140625" style="170" customWidth="1"/>
    <col min="5381" max="5385" width="18.28515625" style="170" customWidth="1"/>
    <col min="5386" max="5386" width="17.140625" style="170" customWidth="1"/>
    <col min="5387" max="5392" width="0" style="170" hidden="1" customWidth="1"/>
    <col min="5393" max="5393" width="2.7109375" style="170" customWidth="1"/>
    <col min="5394" max="5394" width="1.140625" style="170" customWidth="1"/>
    <col min="5395" max="5397" width="17.5703125" style="170" customWidth="1"/>
    <col min="5398" max="5398" width="14.7109375" style="170" customWidth="1"/>
    <col min="5399" max="5399" width="15.7109375" style="170" customWidth="1"/>
    <col min="5400" max="5408" width="14.7109375" style="170" customWidth="1"/>
    <col min="5409" max="5632" width="14.140625" style="170"/>
    <col min="5633" max="5633" width="1.42578125" style="170" customWidth="1"/>
    <col min="5634" max="5634" width="2.7109375" style="170" customWidth="1"/>
    <col min="5635" max="5635" width="27.7109375" style="170" customWidth="1"/>
    <col min="5636" max="5636" width="19.140625" style="170" customWidth="1"/>
    <col min="5637" max="5641" width="18.28515625" style="170" customWidth="1"/>
    <col min="5642" max="5642" width="17.140625" style="170" customWidth="1"/>
    <col min="5643" max="5648" width="0" style="170" hidden="1" customWidth="1"/>
    <col min="5649" max="5649" width="2.7109375" style="170" customWidth="1"/>
    <col min="5650" max="5650" width="1.140625" style="170" customWidth="1"/>
    <col min="5651" max="5653" width="17.5703125" style="170" customWidth="1"/>
    <col min="5654" max="5654" width="14.7109375" style="170" customWidth="1"/>
    <col min="5655" max="5655" width="15.7109375" style="170" customWidth="1"/>
    <col min="5656" max="5664" width="14.7109375" style="170" customWidth="1"/>
    <col min="5665" max="5888" width="14.140625" style="170"/>
    <col min="5889" max="5889" width="1.42578125" style="170" customWidth="1"/>
    <col min="5890" max="5890" width="2.7109375" style="170" customWidth="1"/>
    <col min="5891" max="5891" width="27.7109375" style="170" customWidth="1"/>
    <col min="5892" max="5892" width="19.140625" style="170" customWidth="1"/>
    <col min="5893" max="5897" width="18.28515625" style="170" customWidth="1"/>
    <col min="5898" max="5898" width="17.140625" style="170" customWidth="1"/>
    <col min="5899" max="5904" width="0" style="170" hidden="1" customWidth="1"/>
    <col min="5905" max="5905" width="2.7109375" style="170" customWidth="1"/>
    <col min="5906" max="5906" width="1.140625" style="170" customWidth="1"/>
    <col min="5907" max="5909" width="17.5703125" style="170" customWidth="1"/>
    <col min="5910" max="5910" width="14.7109375" style="170" customWidth="1"/>
    <col min="5911" max="5911" width="15.7109375" style="170" customWidth="1"/>
    <col min="5912" max="5920" width="14.7109375" style="170" customWidth="1"/>
    <col min="5921" max="6144" width="14.140625" style="170"/>
    <col min="6145" max="6145" width="1.42578125" style="170" customWidth="1"/>
    <col min="6146" max="6146" width="2.7109375" style="170" customWidth="1"/>
    <col min="6147" max="6147" width="27.7109375" style="170" customWidth="1"/>
    <col min="6148" max="6148" width="19.140625" style="170" customWidth="1"/>
    <col min="6149" max="6153" width="18.28515625" style="170" customWidth="1"/>
    <col min="6154" max="6154" width="17.140625" style="170" customWidth="1"/>
    <col min="6155" max="6160" width="0" style="170" hidden="1" customWidth="1"/>
    <col min="6161" max="6161" width="2.7109375" style="170" customWidth="1"/>
    <col min="6162" max="6162" width="1.140625" style="170" customWidth="1"/>
    <col min="6163" max="6165" width="17.5703125" style="170" customWidth="1"/>
    <col min="6166" max="6166" width="14.7109375" style="170" customWidth="1"/>
    <col min="6167" max="6167" width="15.7109375" style="170" customWidth="1"/>
    <col min="6168" max="6176" width="14.7109375" style="170" customWidth="1"/>
    <col min="6177" max="6400" width="14.140625" style="170"/>
    <col min="6401" max="6401" width="1.42578125" style="170" customWidth="1"/>
    <col min="6402" max="6402" width="2.7109375" style="170" customWidth="1"/>
    <col min="6403" max="6403" width="27.7109375" style="170" customWidth="1"/>
    <col min="6404" max="6404" width="19.140625" style="170" customWidth="1"/>
    <col min="6405" max="6409" width="18.28515625" style="170" customWidth="1"/>
    <col min="6410" max="6410" width="17.140625" style="170" customWidth="1"/>
    <col min="6411" max="6416" width="0" style="170" hidden="1" customWidth="1"/>
    <col min="6417" max="6417" width="2.7109375" style="170" customWidth="1"/>
    <col min="6418" max="6418" width="1.140625" style="170" customWidth="1"/>
    <col min="6419" max="6421" width="17.5703125" style="170" customWidth="1"/>
    <col min="6422" max="6422" width="14.7109375" style="170" customWidth="1"/>
    <col min="6423" max="6423" width="15.7109375" style="170" customWidth="1"/>
    <col min="6424" max="6432" width="14.7109375" style="170" customWidth="1"/>
    <col min="6433" max="6656" width="14.140625" style="170"/>
    <col min="6657" max="6657" width="1.42578125" style="170" customWidth="1"/>
    <col min="6658" max="6658" width="2.7109375" style="170" customWidth="1"/>
    <col min="6659" max="6659" width="27.7109375" style="170" customWidth="1"/>
    <col min="6660" max="6660" width="19.140625" style="170" customWidth="1"/>
    <col min="6661" max="6665" width="18.28515625" style="170" customWidth="1"/>
    <col min="6666" max="6666" width="17.140625" style="170" customWidth="1"/>
    <col min="6667" max="6672" width="0" style="170" hidden="1" customWidth="1"/>
    <col min="6673" max="6673" width="2.7109375" style="170" customWidth="1"/>
    <col min="6674" max="6674" width="1.140625" style="170" customWidth="1"/>
    <col min="6675" max="6677" width="17.5703125" style="170" customWidth="1"/>
    <col min="6678" max="6678" width="14.7109375" style="170" customWidth="1"/>
    <col min="6679" max="6679" width="15.7109375" style="170" customWidth="1"/>
    <col min="6680" max="6688" width="14.7109375" style="170" customWidth="1"/>
    <col min="6689" max="6912" width="14.140625" style="170"/>
    <col min="6913" max="6913" width="1.42578125" style="170" customWidth="1"/>
    <col min="6914" max="6914" width="2.7109375" style="170" customWidth="1"/>
    <col min="6915" max="6915" width="27.7109375" style="170" customWidth="1"/>
    <col min="6916" max="6916" width="19.140625" style="170" customWidth="1"/>
    <col min="6917" max="6921" width="18.28515625" style="170" customWidth="1"/>
    <col min="6922" max="6922" width="17.140625" style="170" customWidth="1"/>
    <col min="6923" max="6928" width="0" style="170" hidden="1" customWidth="1"/>
    <col min="6929" max="6929" width="2.7109375" style="170" customWidth="1"/>
    <col min="6930" max="6930" width="1.140625" style="170" customWidth="1"/>
    <col min="6931" max="6933" width="17.5703125" style="170" customWidth="1"/>
    <col min="6934" max="6934" width="14.7109375" style="170" customWidth="1"/>
    <col min="6935" max="6935" width="15.7109375" style="170" customWidth="1"/>
    <col min="6936" max="6944" width="14.7109375" style="170" customWidth="1"/>
    <col min="6945" max="7168" width="14.140625" style="170"/>
    <col min="7169" max="7169" width="1.42578125" style="170" customWidth="1"/>
    <col min="7170" max="7170" width="2.7109375" style="170" customWidth="1"/>
    <col min="7171" max="7171" width="27.7109375" style="170" customWidth="1"/>
    <col min="7172" max="7172" width="19.140625" style="170" customWidth="1"/>
    <col min="7173" max="7177" width="18.28515625" style="170" customWidth="1"/>
    <col min="7178" max="7178" width="17.140625" style="170" customWidth="1"/>
    <col min="7179" max="7184" width="0" style="170" hidden="1" customWidth="1"/>
    <col min="7185" max="7185" width="2.7109375" style="170" customWidth="1"/>
    <col min="7186" max="7186" width="1.140625" style="170" customWidth="1"/>
    <col min="7187" max="7189" width="17.5703125" style="170" customWidth="1"/>
    <col min="7190" max="7190" width="14.7109375" style="170" customWidth="1"/>
    <col min="7191" max="7191" width="15.7109375" style="170" customWidth="1"/>
    <col min="7192" max="7200" width="14.7109375" style="170" customWidth="1"/>
    <col min="7201" max="7424" width="14.140625" style="170"/>
    <col min="7425" max="7425" width="1.42578125" style="170" customWidth="1"/>
    <col min="7426" max="7426" width="2.7109375" style="170" customWidth="1"/>
    <col min="7427" max="7427" width="27.7109375" style="170" customWidth="1"/>
    <col min="7428" max="7428" width="19.140625" style="170" customWidth="1"/>
    <col min="7429" max="7433" width="18.28515625" style="170" customWidth="1"/>
    <col min="7434" max="7434" width="17.140625" style="170" customWidth="1"/>
    <col min="7435" max="7440" width="0" style="170" hidden="1" customWidth="1"/>
    <col min="7441" max="7441" width="2.7109375" style="170" customWidth="1"/>
    <col min="7442" max="7442" width="1.140625" style="170" customWidth="1"/>
    <col min="7443" max="7445" width="17.5703125" style="170" customWidth="1"/>
    <col min="7446" max="7446" width="14.7109375" style="170" customWidth="1"/>
    <col min="7447" max="7447" width="15.7109375" style="170" customWidth="1"/>
    <col min="7448" max="7456" width="14.7109375" style="170" customWidth="1"/>
    <col min="7457" max="7680" width="14.140625" style="170"/>
    <col min="7681" max="7681" width="1.42578125" style="170" customWidth="1"/>
    <col min="7682" max="7682" width="2.7109375" style="170" customWidth="1"/>
    <col min="7683" max="7683" width="27.7109375" style="170" customWidth="1"/>
    <col min="7684" max="7684" width="19.140625" style="170" customWidth="1"/>
    <col min="7685" max="7689" width="18.28515625" style="170" customWidth="1"/>
    <col min="7690" max="7690" width="17.140625" style="170" customWidth="1"/>
    <col min="7691" max="7696" width="0" style="170" hidden="1" customWidth="1"/>
    <col min="7697" max="7697" width="2.7109375" style="170" customWidth="1"/>
    <col min="7698" max="7698" width="1.140625" style="170" customWidth="1"/>
    <col min="7699" max="7701" width="17.5703125" style="170" customWidth="1"/>
    <col min="7702" max="7702" width="14.7109375" style="170" customWidth="1"/>
    <col min="7703" max="7703" width="15.7109375" style="170" customWidth="1"/>
    <col min="7704" max="7712" width="14.7109375" style="170" customWidth="1"/>
    <col min="7713" max="7936" width="14.140625" style="170"/>
    <col min="7937" max="7937" width="1.42578125" style="170" customWidth="1"/>
    <col min="7938" max="7938" width="2.7109375" style="170" customWidth="1"/>
    <col min="7939" max="7939" width="27.7109375" style="170" customWidth="1"/>
    <col min="7940" max="7940" width="19.140625" style="170" customWidth="1"/>
    <col min="7941" max="7945" width="18.28515625" style="170" customWidth="1"/>
    <col min="7946" max="7946" width="17.140625" style="170" customWidth="1"/>
    <col min="7947" max="7952" width="0" style="170" hidden="1" customWidth="1"/>
    <col min="7953" max="7953" width="2.7109375" style="170" customWidth="1"/>
    <col min="7954" max="7954" width="1.140625" style="170" customWidth="1"/>
    <col min="7955" max="7957" width="17.5703125" style="170" customWidth="1"/>
    <col min="7958" max="7958" width="14.7109375" style="170" customWidth="1"/>
    <col min="7959" max="7959" width="15.7109375" style="170" customWidth="1"/>
    <col min="7960" max="7968" width="14.7109375" style="170" customWidth="1"/>
    <col min="7969" max="8192" width="14.140625" style="170"/>
    <col min="8193" max="8193" width="1.42578125" style="170" customWidth="1"/>
    <col min="8194" max="8194" width="2.7109375" style="170" customWidth="1"/>
    <col min="8195" max="8195" width="27.7109375" style="170" customWidth="1"/>
    <col min="8196" max="8196" width="19.140625" style="170" customWidth="1"/>
    <col min="8197" max="8201" width="18.28515625" style="170" customWidth="1"/>
    <col min="8202" max="8202" width="17.140625" style="170" customWidth="1"/>
    <col min="8203" max="8208" width="0" style="170" hidden="1" customWidth="1"/>
    <col min="8209" max="8209" width="2.7109375" style="170" customWidth="1"/>
    <col min="8210" max="8210" width="1.140625" style="170" customWidth="1"/>
    <col min="8211" max="8213" width="17.5703125" style="170" customWidth="1"/>
    <col min="8214" max="8214" width="14.7109375" style="170" customWidth="1"/>
    <col min="8215" max="8215" width="15.7109375" style="170" customWidth="1"/>
    <col min="8216" max="8224" width="14.7109375" style="170" customWidth="1"/>
    <col min="8225" max="8448" width="14.140625" style="170"/>
    <col min="8449" max="8449" width="1.42578125" style="170" customWidth="1"/>
    <col min="8450" max="8450" width="2.7109375" style="170" customWidth="1"/>
    <col min="8451" max="8451" width="27.7109375" style="170" customWidth="1"/>
    <col min="8452" max="8452" width="19.140625" style="170" customWidth="1"/>
    <col min="8453" max="8457" width="18.28515625" style="170" customWidth="1"/>
    <col min="8458" max="8458" width="17.140625" style="170" customWidth="1"/>
    <col min="8459" max="8464" width="0" style="170" hidden="1" customWidth="1"/>
    <col min="8465" max="8465" width="2.7109375" style="170" customWidth="1"/>
    <col min="8466" max="8466" width="1.140625" style="170" customWidth="1"/>
    <col min="8467" max="8469" width="17.5703125" style="170" customWidth="1"/>
    <col min="8470" max="8470" width="14.7109375" style="170" customWidth="1"/>
    <col min="8471" max="8471" width="15.7109375" style="170" customWidth="1"/>
    <col min="8472" max="8480" width="14.7109375" style="170" customWidth="1"/>
    <col min="8481" max="8704" width="14.140625" style="170"/>
    <col min="8705" max="8705" width="1.42578125" style="170" customWidth="1"/>
    <col min="8706" max="8706" width="2.7109375" style="170" customWidth="1"/>
    <col min="8707" max="8707" width="27.7109375" style="170" customWidth="1"/>
    <col min="8708" max="8708" width="19.140625" style="170" customWidth="1"/>
    <col min="8709" max="8713" width="18.28515625" style="170" customWidth="1"/>
    <col min="8714" max="8714" width="17.140625" style="170" customWidth="1"/>
    <col min="8715" max="8720" width="0" style="170" hidden="1" customWidth="1"/>
    <col min="8721" max="8721" width="2.7109375" style="170" customWidth="1"/>
    <col min="8722" max="8722" width="1.140625" style="170" customWidth="1"/>
    <col min="8723" max="8725" width="17.5703125" style="170" customWidth="1"/>
    <col min="8726" max="8726" width="14.7109375" style="170" customWidth="1"/>
    <col min="8727" max="8727" width="15.7109375" style="170" customWidth="1"/>
    <col min="8728" max="8736" width="14.7109375" style="170" customWidth="1"/>
    <col min="8737" max="8960" width="14.140625" style="170"/>
    <col min="8961" max="8961" width="1.42578125" style="170" customWidth="1"/>
    <col min="8962" max="8962" width="2.7109375" style="170" customWidth="1"/>
    <col min="8963" max="8963" width="27.7109375" style="170" customWidth="1"/>
    <col min="8964" max="8964" width="19.140625" style="170" customWidth="1"/>
    <col min="8965" max="8969" width="18.28515625" style="170" customWidth="1"/>
    <col min="8970" max="8970" width="17.140625" style="170" customWidth="1"/>
    <col min="8971" max="8976" width="0" style="170" hidden="1" customWidth="1"/>
    <col min="8977" max="8977" width="2.7109375" style="170" customWidth="1"/>
    <col min="8978" max="8978" width="1.140625" style="170" customWidth="1"/>
    <col min="8979" max="8981" width="17.5703125" style="170" customWidth="1"/>
    <col min="8982" max="8982" width="14.7109375" style="170" customWidth="1"/>
    <col min="8983" max="8983" width="15.7109375" style="170" customWidth="1"/>
    <col min="8984" max="8992" width="14.7109375" style="170" customWidth="1"/>
    <col min="8993" max="9216" width="14.140625" style="170"/>
    <col min="9217" max="9217" width="1.42578125" style="170" customWidth="1"/>
    <col min="9218" max="9218" width="2.7109375" style="170" customWidth="1"/>
    <col min="9219" max="9219" width="27.7109375" style="170" customWidth="1"/>
    <col min="9220" max="9220" width="19.140625" style="170" customWidth="1"/>
    <col min="9221" max="9225" width="18.28515625" style="170" customWidth="1"/>
    <col min="9226" max="9226" width="17.140625" style="170" customWidth="1"/>
    <col min="9227" max="9232" width="0" style="170" hidden="1" customWidth="1"/>
    <col min="9233" max="9233" width="2.7109375" style="170" customWidth="1"/>
    <col min="9234" max="9234" width="1.140625" style="170" customWidth="1"/>
    <col min="9235" max="9237" width="17.5703125" style="170" customWidth="1"/>
    <col min="9238" max="9238" width="14.7109375" style="170" customWidth="1"/>
    <col min="9239" max="9239" width="15.7109375" style="170" customWidth="1"/>
    <col min="9240" max="9248" width="14.7109375" style="170" customWidth="1"/>
    <col min="9249" max="9472" width="14.140625" style="170"/>
    <col min="9473" max="9473" width="1.42578125" style="170" customWidth="1"/>
    <col min="9474" max="9474" width="2.7109375" style="170" customWidth="1"/>
    <col min="9475" max="9475" width="27.7109375" style="170" customWidth="1"/>
    <col min="9476" max="9476" width="19.140625" style="170" customWidth="1"/>
    <col min="9477" max="9481" width="18.28515625" style="170" customWidth="1"/>
    <col min="9482" max="9482" width="17.140625" style="170" customWidth="1"/>
    <col min="9483" max="9488" width="0" style="170" hidden="1" customWidth="1"/>
    <col min="9489" max="9489" width="2.7109375" style="170" customWidth="1"/>
    <col min="9490" max="9490" width="1.140625" style="170" customWidth="1"/>
    <col min="9491" max="9493" width="17.5703125" style="170" customWidth="1"/>
    <col min="9494" max="9494" width="14.7109375" style="170" customWidth="1"/>
    <col min="9495" max="9495" width="15.7109375" style="170" customWidth="1"/>
    <col min="9496" max="9504" width="14.7109375" style="170" customWidth="1"/>
    <col min="9505" max="9728" width="14.140625" style="170"/>
    <col min="9729" max="9729" width="1.42578125" style="170" customWidth="1"/>
    <col min="9730" max="9730" width="2.7109375" style="170" customWidth="1"/>
    <col min="9731" max="9731" width="27.7109375" style="170" customWidth="1"/>
    <col min="9732" max="9732" width="19.140625" style="170" customWidth="1"/>
    <col min="9733" max="9737" width="18.28515625" style="170" customWidth="1"/>
    <col min="9738" max="9738" width="17.140625" style="170" customWidth="1"/>
    <col min="9739" max="9744" width="0" style="170" hidden="1" customWidth="1"/>
    <col min="9745" max="9745" width="2.7109375" style="170" customWidth="1"/>
    <col min="9746" max="9746" width="1.140625" style="170" customWidth="1"/>
    <col min="9747" max="9749" width="17.5703125" style="170" customWidth="1"/>
    <col min="9750" max="9750" width="14.7109375" style="170" customWidth="1"/>
    <col min="9751" max="9751" width="15.7109375" style="170" customWidth="1"/>
    <col min="9752" max="9760" width="14.7109375" style="170" customWidth="1"/>
    <col min="9761" max="9984" width="14.140625" style="170"/>
    <col min="9985" max="9985" width="1.42578125" style="170" customWidth="1"/>
    <col min="9986" max="9986" width="2.7109375" style="170" customWidth="1"/>
    <col min="9987" max="9987" width="27.7109375" style="170" customWidth="1"/>
    <col min="9988" max="9988" width="19.140625" style="170" customWidth="1"/>
    <col min="9989" max="9993" width="18.28515625" style="170" customWidth="1"/>
    <col min="9994" max="9994" width="17.140625" style="170" customWidth="1"/>
    <col min="9995" max="10000" width="0" style="170" hidden="1" customWidth="1"/>
    <col min="10001" max="10001" width="2.7109375" style="170" customWidth="1"/>
    <col min="10002" max="10002" width="1.140625" style="170" customWidth="1"/>
    <col min="10003" max="10005" width="17.5703125" style="170" customWidth="1"/>
    <col min="10006" max="10006" width="14.7109375" style="170" customWidth="1"/>
    <col min="10007" max="10007" width="15.7109375" style="170" customWidth="1"/>
    <col min="10008" max="10016" width="14.7109375" style="170" customWidth="1"/>
    <col min="10017" max="10240" width="14.140625" style="170"/>
    <col min="10241" max="10241" width="1.42578125" style="170" customWidth="1"/>
    <col min="10242" max="10242" width="2.7109375" style="170" customWidth="1"/>
    <col min="10243" max="10243" width="27.7109375" style="170" customWidth="1"/>
    <col min="10244" max="10244" width="19.140625" style="170" customWidth="1"/>
    <col min="10245" max="10249" width="18.28515625" style="170" customWidth="1"/>
    <col min="10250" max="10250" width="17.140625" style="170" customWidth="1"/>
    <col min="10251" max="10256" width="0" style="170" hidden="1" customWidth="1"/>
    <col min="10257" max="10257" width="2.7109375" style="170" customWidth="1"/>
    <col min="10258" max="10258" width="1.140625" style="170" customWidth="1"/>
    <col min="10259" max="10261" width="17.5703125" style="170" customWidth="1"/>
    <col min="10262" max="10262" width="14.7109375" style="170" customWidth="1"/>
    <col min="10263" max="10263" width="15.7109375" style="170" customWidth="1"/>
    <col min="10264" max="10272" width="14.7109375" style="170" customWidth="1"/>
    <col min="10273" max="10496" width="14.140625" style="170"/>
    <col min="10497" max="10497" width="1.42578125" style="170" customWidth="1"/>
    <col min="10498" max="10498" width="2.7109375" style="170" customWidth="1"/>
    <col min="10499" max="10499" width="27.7109375" style="170" customWidth="1"/>
    <col min="10500" max="10500" width="19.140625" style="170" customWidth="1"/>
    <col min="10501" max="10505" width="18.28515625" style="170" customWidth="1"/>
    <col min="10506" max="10506" width="17.140625" style="170" customWidth="1"/>
    <col min="10507" max="10512" width="0" style="170" hidden="1" customWidth="1"/>
    <col min="10513" max="10513" width="2.7109375" style="170" customWidth="1"/>
    <col min="10514" max="10514" width="1.140625" style="170" customWidth="1"/>
    <col min="10515" max="10517" width="17.5703125" style="170" customWidth="1"/>
    <col min="10518" max="10518" width="14.7109375" style="170" customWidth="1"/>
    <col min="10519" max="10519" width="15.7109375" style="170" customWidth="1"/>
    <col min="10520" max="10528" width="14.7109375" style="170" customWidth="1"/>
    <col min="10529" max="10752" width="14.140625" style="170"/>
    <col min="10753" max="10753" width="1.42578125" style="170" customWidth="1"/>
    <col min="10754" max="10754" width="2.7109375" style="170" customWidth="1"/>
    <col min="10755" max="10755" width="27.7109375" style="170" customWidth="1"/>
    <col min="10756" max="10756" width="19.140625" style="170" customWidth="1"/>
    <col min="10757" max="10761" width="18.28515625" style="170" customWidth="1"/>
    <col min="10762" max="10762" width="17.140625" style="170" customWidth="1"/>
    <col min="10763" max="10768" width="0" style="170" hidden="1" customWidth="1"/>
    <col min="10769" max="10769" width="2.7109375" style="170" customWidth="1"/>
    <col min="10770" max="10770" width="1.140625" style="170" customWidth="1"/>
    <col min="10771" max="10773" width="17.5703125" style="170" customWidth="1"/>
    <col min="10774" max="10774" width="14.7109375" style="170" customWidth="1"/>
    <col min="10775" max="10775" width="15.7109375" style="170" customWidth="1"/>
    <col min="10776" max="10784" width="14.7109375" style="170" customWidth="1"/>
    <col min="10785" max="11008" width="14.140625" style="170"/>
    <col min="11009" max="11009" width="1.42578125" style="170" customWidth="1"/>
    <col min="11010" max="11010" width="2.7109375" style="170" customWidth="1"/>
    <col min="11011" max="11011" width="27.7109375" style="170" customWidth="1"/>
    <col min="11012" max="11012" width="19.140625" style="170" customWidth="1"/>
    <col min="11013" max="11017" width="18.28515625" style="170" customWidth="1"/>
    <col min="11018" max="11018" width="17.140625" style="170" customWidth="1"/>
    <col min="11019" max="11024" width="0" style="170" hidden="1" customWidth="1"/>
    <col min="11025" max="11025" width="2.7109375" style="170" customWidth="1"/>
    <col min="11026" max="11026" width="1.140625" style="170" customWidth="1"/>
    <col min="11027" max="11029" width="17.5703125" style="170" customWidth="1"/>
    <col min="11030" max="11030" width="14.7109375" style="170" customWidth="1"/>
    <col min="11031" max="11031" width="15.7109375" style="170" customWidth="1"/>
    <col min="11032" max="11040" width="14.7109375" style="170" customWidth="1"/>
    <col min="11041" max="11264" width="14.140625" style="170"/>
    <col min="11265" max="11265" width="1.42578125" style="170" customWidth="1"/>
    <col min="11266" max="11266" width="2.7109375" style="170" customWidth="1"/>
    <col min="11267" max="11267" width="27.7109375" style="170" customWidth="1"/>
    <col min="11268" max="11268" width="19.140625" style="170" customWidth="1"/>
    <col min="11269" max="11273" width="18.28515625" style="170" customWidth="1"/>
    <col min="11274" max="11274" width="17.140625" style="170" customWidth="1"/>
    <col min="11275" max="11280" width="0" style="170" hidden="1" customWidth="1"/>
    <col min="11281" max="11281" width="2.7109375" style="170" customWidth="1"/>
    <col min="11282" max="11282" width="1.140625" style="170" customWidth="1"/>
    <col min="11283" max="11285" width="17.5703125" style="170" customWidth="1"/>
    <col min="11286" max="11286" width="14.7109375" style="170" customWidth="1"/>
    <col min="11287" max="11287" width="15.7109375" style="170" customWidth="1"/>
    <col min="11288" max="11296" width="14.7109375" style="170" customWidth="1"/>
    <col min="11297" max="11520" width="14.140625" style="170"/>
    <col min="11521" max="11521" width="1.42578125" style="170" customWidth="1"/>
    <col min="11522" max="11522" width="2.7109375" style="170" customWidth="1"/>
    <col min="11523" max="11523" width="27.7109375" style="170" customWidth="1"/>
    <col min="11524" max="11524" width="19.140625" style="170" customWidth="1"/>
    <col min="11525" max="11529" width="18.28515625" style="170" customWidth="1"/>
    <col min="11530" max="11530" width="17.140625" style="170" customWidth="1"/>
    <col min="11531" max="11536" width="0" style="170" hidden="1" customWidth="1"/>
    <col min="11537" max="11537" width="2.7109375" style="170" customWidth="1"/>
    <col min="11538" max="11538" width="1.140625" style="170" customWidth="1"/>
    <col min="11539" max="11541" width="17.5703125" style="170" customWidth="1"/>
    <col min="11542" max="11542" width="14.7109375" style="170" customWidth="1"/>
    <col min="11543" max="11543" width="15.7109375" style="170" customWidth="1"/>
    <col min="11544" max="11552" width="14.7109375" style="170" customWidth="1"/>
    <col min="11553" max="11776" width="14.140625" style="170"/>
    <col min="11777" max="11777" width="1.42578125" style="170" customWidth="1"/>
    <col min="11778" max="11778" width="2.7109375" style="170" customWidth="1"/>
    <col min="11779" max="11779" width="27.7109375" style="170" customWidth="1"/>
    <col min="11780" max="11780" width="19.140625" style="170" customWidth="1"/>
    <col min="11781" max="11785" width="18.28515625" style="170" customWidth="1"/>
    <col min="11786" max="11786" width="17.140625" style="170" customWidth="1"/>
    <col min="11787" max="11792" width="0" style="170" hidden="1" customWidth="1"/>
    <col min="11793" max="11793" width="2.7109375" style="170" customWidth="1"/>
    <col min="11794" max="11794" width="1.140625" style="170" customWidth="1"/>
    <col min="11795" max="11797" width="17.5703125" style="170" customWidth="1"/>
    <col min="11798" max="11798" width="14.7109375" style="170" customWidth="1"/>
    <col min="11799" max="11799" width="15.7109375" style="170" customWidth="1"/>
    <col min="11800" max="11808" width="14.7109375" style="170" customWidth="1"/>
    <col min="11809" max="12032" width="14.140625" style="170"/>
    <col min="12033" max="12033" width="1.42578125" style="170" customWidth="1"/>
    <col min="12034" max="12034" width="2.7109375" style="170" customWidth="1"/>
    <col min="12035" max="12035" width="27.7109375" style="170" customWidth="1"/>
    <col min="12036" max="12036" width="19.140625" style="170" customWidth="1"/>
    <col min="12037" max="12041" width="18.28515625" style="170" customWidth="1"/>
    <col min="12042" max="12042" width="17.140625" style="170" customWidth="1"/>
    <col min="12043" max="12048" width="0" style="170" hidden="1" customWidth="1"/>
    <col min="12049" max="12049" width="2.7109375" style="170" customWidth="1"/>
    <col min="12050" max="12050" width="1.140625" style="170" customWidth="1"/>
    <col min="12051" max="12053" width="17.5703125" style="170" customWidth="1"/>
    <col min="12054" max="12054" width="14.7109375" style="170" customWidth="1"/>
    <col min="12055" max="12055" width="15.7109375" style="170" customWidth="1"/>
    <col min="12056" max="12064" width="14.7109375" style="170" customWidth="1"/>
    <col min="12065" max="12288" width="14.140625" style="170"/>
    <col min="12289" max="12289" width="1.42578125" style="170" customWidth="1"/>
    <col min="12290" max="12290" width="2.7109375" style="170" customWidth="1"/>
    <col min="12291" max="12291" width="27.7109375" style="170" customWidth="1"/>
    <col min="12292" max="12292" width="19.140625" style="170" customWidth="1"/>
    <col min="12293" max="12297" width="18.28515625" style="170" customWidth="1"/>
    <col min="12298" max="12298" width="17.140625" style="170" customWidth="1"/>
    <col min="12299" max="12304" width="0" style="170" hidden="1" customWidth="1"/>
    <col min="12305" max="12305" width="2.7109375" style="170" customWidth="1"/>
    <col min="12306" max="12306" width="1.140625" style="170" customWidth="1"/>
    <col min="12307" max="12309" width="17.5703125" style="170" customWidth="1"/>
    <col min="12310" max="12310" width="14.7109375" style="170" customWidth="1"/>
    <col min="12311" max="12311" width="15.7109375" style="170" customWidth="1"/>
    <col min="12312" max="12320" width="14.7109375" style="170" customWidth="1"/>
    <col min="12321" max="12544" width="14.140625" style="170"/>
    <col min="12545" max="12545" width="1.42578125" style="170" customWidth="1"/>
    <col min="12546" max="12546" width="2.7109375" style="170" customWidth="1"/>
    <col min="12547" max="12547" width="27.7109375" style="170" customWidth="1"/>
    <col min="12548" max="12548" width="19.140625" style="170" customWidth="1"/>
    <col min="12549" max="12553" width="18.28515625" style="170" customWidth="1"/>
    <col min="12554" max="12554" width="17.140625" style="170" customWidth="1"/>
    <col min="12555" max="12560" width="0" style="170" hidden="1" customWidth="1"/>
    <col min="12561" max="12561" width="2.7109375" style="170" customWidth="1"/>
    <col min="12562" max="12562" width="1.140625" style="170" customWidth="1"/>
    <col min="12563" max="12565" width="17.5703125" style="170" customWidth="1"/>
    <col min="12566" max="12566" width="14.7109375" style="170" customWidth="1"/>
    <col min="12567" max="12567" width="15.7109375" style="170" customWidth="1"/>
    <col min="12568" max="12576" width="14.7109375" style="170" customWidth="1"/>
    <col min="12577" max="12800" width="14.140625" style="170"/>
    <col min="12801" max="12801" width="1.42578125" style="170" customWidth="1"/>
    <col min="12802" max="12802" width="2.7109375" style="170" customWidth="1"/>
    <col min="12803" max="12803" width="27.7109375" style="170" customWidth="1"/>
    <col min="12804" max="12804" width="19.140625" style="170" customWidth="1"/>
    <col min="12805" max="12809" width="18.28515625" style="170" customWidth="1"/>
    <col min="12810" max="12810" width="17.140625" style="170" customWidth="1"/>
    <col min="12811" max="12816" width="0" style="170" hidden="1" customWidth="1"/>
    <col min="12817" max="12817" width="2.7109375" style="170" customWidth="1"/>
    <col min="12818" max="12818" width="1.140625" style="170" customWidth="1"/>
    <col min="12819" max="12821" width="17.5703125" style="170" customWidth="1"/>
    <col min="12822" max="12822" width="14.7109375" style="170" customWidth="1"/>
    <col min="12823" max="12823" width="15.7109375" style="170" customWidth="1"/>
    <col min="12824" max="12832" width="14.7109375" style="170" customWidth="1"/>
    <col min="12833" max="13056" width="14.140625" style="170"/>
    <col min="13057" max="13057" width="1.42578125" style="170" customWidth="1"/>
    <col min="13058" max="13058" width="2.7109375" style="170" customWidth="1"/>
    <col min="13059" max="13059" width="27.7109375" style="170" customWidth="1"/>
    <col min="13060" max="13060" width="19.140625" style="170" customWidth="1"/>
    <col min="13061" max="13065" width="18.28515625" style="170" customWidth="1"/>
    <col min="13066" max="13066" width="17.140625" style="170" customWidth="1"/>
    <col min="13067" max="13072" width="0" style="170" hidden="1" customWidth="1"/>
    <col min="13073" max="13073" width="2.7109375" style="170" customWidth="1"/>
    <col min="13074" max="13074" width="1.140625" style="170" customWidth="1"/>
    <col min="13075" max="13077" width="17.5703125" style="170" customWidth="1"/>
    <col min="13078" max="13078" width="14.7109375" style="170" customWidth="1"/>
    <col min="13079" max="13079" width="15.7109375" style="170" customWidth="1"/>
    <col min="13080" max="13088" width="14.7109375" style="170" customWidth="1"/>
    <col min="13089" max="13312" width="14.140625" style="170"/>
    <col min="13313" max="13313" width="1.42578125" style="170" customWidth="1"/>
    <col min="13314" max="13314" width="2.7109375" style="170" customWidth="1"/>
    <col min="13315" max="13315" width="27.7109375" style="170" customWidth="1"/>
    <col min="13316" max="13316" width="19.140625" style="170" customWidth="1"/>
    <col min="13317" max="13321" width="18.28515625" style="170" customWidth="1"/>
    <col min="13322" max="13322" width="17.140625" style="170" customWidth="1"/>
    <col min="13323" max="13328" width="0" style="170" hidden="1" customWidth="1"/>
    <col min="13329" max="13329" width="2.7109375" style="170" customWidth="1"/>
    <col min="13330" max="13330" width="1.140625" style="170" customWidth="1"/>
    <col min="13331" max="13333" width="17.5703125" style="170" customWidth="1"/>
    <col min="13334" max="13334" width="14.7109375" style="170" customWidth="1"/>
    <col min="13335" max="13335" width="15.7109375" style="170" customWidth="1"/>
    <col min="13336" max="13344" width="14.7109375" style="170" customWidth="1"/>
    <col min="13345" max="13568" width="14.140625" style="170"/>
    <col min="13569" max="13569" width="1.42578125" style="170" customWidth="1"/>
    <col min="13570" max="13570" width="2.7109375" style="170" customWidth="1"/>
    <col min="13571" max="13571" width="27.7109375" style="170" customWidth="1"/>
    <col min="13572" max="13572" width="19.140625" style="170" customWidth="1"/>
    <col min="13573" max="13577" width="18.28515625" style="170" customWidth="1"/>
    <col min="13578" max="13578" width="17.140625" style="170" customWidth="1"/>
    <col min="13579" max="13584" width="0" style="170" hidden="1" customWidth="1"/>
    <col min="13585" max="13585" width="2.7109375" style="170" customWidth="1"/>
    <col min="13586" max="13586" width="1.140625" style="170" customWidth="1"/>
    <col min="13587" max="13589" width="17.5703125" style="170" customWidth="1"/>
    <col min="13590" max="13590" width="14.7109375" style="170" customWidth="1"/>
    <col min="13591" max="13591" width="15.7109375" style="170" customWidth="1"/>
    <col min="13592" max="13600" width="14.7109375" style="170" customWidth="1"/>
    <col min="13601" max="13824" width="14.140625" style="170"/>
    <col min="13825" max="13825" width="1.42578125" style="170" customWidth="1"/>
    <col min="13826" max="13826" width="2.7109375" style="170" customWidth="1"/>
    <col min="13827" max="13827" width="27.7109375" style="170" customWidth="1"/>
    <col min="13828" max="13828" width="19.140625" style="170" customWidth="1"/>
    <col min="13829" max="13833" width="18.28515625" style="170" customWidth="1"/>
    <col min="13834" max="13834" width="17.140625" style="170" customWidth="1"/>
    <col min="13835" max="13840" width="0" style="170" hidden="1" customWidth="1"/>
    <col min="13841" max="13841" width="2.7109375" style="170" customWidth="1"/>
    <col min="13842" max="13842" width="1.140625" style="170" customWidth="1"/>
    <col min="13843" max="13845" width="17.5703125" style="170" customWidth="1"/>
    <col min="13846" max="13846" width="14.7109375" style="170" customWidth="1"/>
    <col min="13847" max="13847" width="15.7109375" style="170" customWidth="1"/>
    <col min="13848" max="13856" width="14.7109375" style="170" customWidth="1"/>
    <col min="13857" max="14080" width="14.140625" style="170"/>
    <col min="14081" max="14081" width="1.42578125" style="170" customWidth="1"/>
    <col min="14082" max="14082" width="2.7109375" style="170" customWidth="1"/>
    <col min="14083" max="14083" width="27.7109375" style="170" customWidth="1"/>
    <col min="14084" max="14084" width="19.140625" style="170" customWidth="1"/>
    <col min="14085" max="14089" width="18.28515625" style="170" customWidth="1"/>
    <col min="14090" max="14090" width="17.140625" style="170" customWidth="1"/>
    <col min="14091" max="14096" width="0" style="170" hidden="1" customWidth="1"/>
    <col min="14097" max="14097" width="2.7109375" style="170" customWidth="1"/>
    <col min="14098" max="14098" width="1.140625" style="170" customWidth="1"/>
    <col min="14099" max="14101" width="17.5703125" style="170" customWidth="1"/>
    <col min="14102" max="14102" width="14.7109375" style="170" customWidth="1"/>
    <col min="14103" max="14103" width="15.7109375" style="170" customWidth="1"/>
    <col min="14104" max="14112" width="14.7109375" style="170" customWidth="1"/>
    <col min="14113" max="14336" width="14.140625" style="170"/>
    <col min="14337" max="14337" width="1.42578125" style="170" customWidth="1"/>
    <col min="14338" max="14338" width="2.7109375" style="170" customWidth="1"/>
    <col min="14339" max="14339" width="27.7109375" style="170" customWidth="1"/>
    <col min="14340" max="14340" width="19.140625" style="170" customWidth="1"/>
    <col min="14341" max="14345" width="18.28515625" style="170" customWidth="1"/>
    <col min="14346" max="14346" width="17.140625" style="170" customWidth="1"/>
    <col min="14347" max="14352" width="0" style="170" hidden="1" customWidth="1"/>
    <col min="14353" max="14353" width="2.7109375" style="170" customWidth="1"/>
    <col min="14354" max="14354" width="1.140625" style="170" customWidth="1"/>
    <col min="14355" max="14357" width="17.5703125" style="170" customWidth="1"/>
    <col min="14358" max="14358" width="14.7109375" style="170" customWidth="1"/>
    <col min="14359" max="14359" width="15.7109375" style="170" customWidth="1"/>
    <col min="14360" max="14368" width="14.7109375" style="170" customWidth="1"/>
    <col min="14369" max="14592" width="14.140625" style="170"/>
    <col min="14593" max="14593" width="1.42578125" style="170" customWidth="1"/>
    <col min="14594" max="14594" width="2.7109375" style="170" customWidth="1"/>
    <col min="14595" max="14595" width="27.7109375" style="170" customWidth="1"/>
    <col min="14596" max="14596" width="19.140625" style="170" customWidth="1"/>
    <col min="14597" max="14601" width="18.28515625" style="170" customWidth="1"/>
    <col min="14602" max="14602" width="17.140625" style="170" customWidth="1"/>
    <col min="14603" max="14608" width="0" style="170" hidden="1" customWidth="1"/>
    <col min="14609" max="14609" width="2.7109375" style="170" customWidth="1"/>
    <col min="14610" max="14610" width="1.140625" style="170" customWidth="1"/>
    <col min="14611" max="14613" width="17.5703125" style="170" customWidth="1"/>
    <col min="14614" max="14614" width="14.7109375" style="170" customWidth="1"/>
    <col min="14615" max="14615" width="15.7109375" style="170" customWidth="1"/>
    <col min="14616" max="14624" width="14.7109375" style="170" customWidth="1"/>
    <col min="14625" max="14848" width="14.140625" style="170"/>
    <col min="14849" max="14849" width="1.42578125" style="170" customWidth="1"/>
    <col min="14850" max="14850" width="2.7109375" style="170" customWidth="1"/>
    <col min="14851" max="14851" width="27.7109375" style="170" customWidth="1"/>
    <col min="14852" max="14852" width="19.140625" style="170" customWidth="1"/>
    <col min="14853" max="14857" width="18.28515625" style="170" customWidth="1"/>
    <col min="14858" max="14858" width="17.140625" style="170" customWidth="1"/>
    <col min="14859" max="14864" width="0" style="170" hidden="1" customWidth="1"/>
    <col min="14865" max="14865" width="2.7109375" style="170" customWidth="1"/>
    <col min="14866" max="14866" width="1.140625" style="170" customWidth="1"/>
    <col min="14867" max="14869" width="17.5703125" style="170" customWidth="1"/>
    <col min="14870" max="14870" width="14.7109375" style="170" customWidth="1"/>
    <col min="14871" max="14871" width="15.7109375" style="170" customWidth="1"/>
    <col min="14872" max="14880" width="14.7109375" style="170" customWidth="1"/>
    <col min="14881" max="15104" width="14.140625" style="170"/>
    <col min="15105" max="15105" width="1.42578125" style="170" customWidth="1"/>
    <col min="15106" max="15106" width="2.7109375" style="170" customWidth="1"/>
    <col min="15107" max="15107" width="27.7109375" style="170" customWidth="1"/>
    <col min="15108" max="15108" width="19.140625" style="170" customWidth="1"/>
    <col min="15109" max="15113" width="18.28515625" style="170" customWidth="1"/>
    <col min="15114" max="15114" width="17.140625" style="170" customWidth="1"/>
    <col min="15115" max="15120" width="0" style="170" hidden="1" customWidth="1"/>
    <col min="15121" max="15121" width="2.7109375" style="170" customWidth="1"/>
    <col min="15122" max="15122" width="1.140625" style="170" customWidth="1"/>
    <col min="15123" max="15125" width="17.5703125" style="170" customWidth="1"/>
    <col min="15126" max="15126" width="14.7109375" style="170" customWidth="1"/>
    <col min="15127" max="15127" width="15.7109375" style="170" customWidth="1"/>
    <col min="15128" max="15136" width="14.7109375" style="170" customWidth="1"/>
    <col min="15137" max="15360" width="14.140625" style="170"/>
    <col min="15361" max="15361" width="1.42578125" style="170" customWidth="1"/>
    <col min="15362" max="15362" width="2.7109375" style="170" customWidth="1"/>
    <col min="15363" max="15363" width="27.7109375" style="170" customWidth="1"/>
    <col min="15364" max="15364" width="19.140625" style="170" customWidth="1"/>
    <col min="15365" max="15369" width="18.28515625" style="170" customWidth="1"/>
    <col min="15370" max="15370" width="17.140625" style="170" customWidth="1"/>
    <col min="15371" max="15376" width="0" style="170" hidden="1" customWidth="1"/>
    <col min="15377" max="15377" width="2.7109375" style="170" customWidth="1"/>
    <col min="15378" max="15378" width="1.140625" style="170" customWidth="1"/>
    <col min="15379" max="15381" width="17.5703125" style="170" customWidth="1"/>
    <col min="15382" max="15382" width="14.7109375" style="170" customWidth="1"/>
    <col min="15383" max="15383" width="15.7109375" style="170" customWidth="1"/>
    <col min="15384" max="15392" width="14.7109375" style="170" customWidth="1"/>
    <col min="15393" max="15616" width="14.140625" style="170"/>
    <col min="15617" max="15617" width="1.42578125" style="170" customWidth="1"/>
    <col min="15618" max="15618" width="2.7109375" style="170" customWidth="1"/>
    <col min="15619" max="15619" width="27.7109375" style="170" customWidth="1"/>
    <col min="15620" max="15620" width="19.140625" style="170" customWidth="1"/>
    <col min="15621" max="15625" width="18.28515625" style="170" customWidth="1"/>
    <col min="15626" max="15626" width="17.140625" style="170" customWidth="1"/>
    <col min="15627" max="15632" width="0" style="170" hidden="1" customWidth="1"/>
    <col min="15633" max="15633" width="2.7109375" style="170" customWidth="1"/>
    <col min="15634" max="15634" width="1.140625" style="170" customWidth="1"/>
    <col min="15635" max="15637" width="17.5703125" style="170" customWidth="1"/>
    <col min="15638" max="15638" width="14.7109375" style="170" customWidth="1"/>
    <col min="15639" max="15639" width="15.7109375" style="170" customWidth="1"/>
    <col min="15640" max="15648" width="14.7109375" style="170" customWidth="1"/>
    <col min="15649" max="15872" width="14.140625" style="170"/>
    <col min="15873" max="15873" width="1.42578125" style="170" customWidth="1"/>
    <col min="15874" max="15874" width="2.7109375" style="170" customWidth="1"/>
    <col min="15875" max="15875" width="27.7109375" style="170" customWidth="1"/>
    <col min="15876" max="15876" width="19.140625" style="170" customWidth="1"/>
    <col min="15877" max="15881" width="18.28515625" style="170" customWidth="1"/>
    <col min="15882" max="15882" width="17.140625" style="170" customWidth="1"/>
    <col min="15883" max="15888" width="0" style="170" hidden="1" customWidth="1"/>
    <col min="15889" max="15889" width="2.7109375" style="170" customWidth="1"/>
    <col min="15890" max="15890" width="1.140625" style="170" customWidth="1"/>
    <col min="15891" max="15893" width="17.5703125" style="170" customWidth="1"/>
    <col min="15894" max="15894" width="14.7109375" style="170" customWidth="1"/>
    <col min="15895" max="15895" width="15.7109375" style="170" customWidth="1"/>
    <col min="15896" max="15904" width="14.7109375" style="170" customWidth="1"/>
    <col min="15905" max="16128" width="14.140625" style="170"/>
    <col min="16129" max="16129" width="1.42578125" style="170" customWidth="1"/>
    <col min="16130" max="16130" width="2.7109375" style="170" customWidth="1"/>
    <col min="16131" max="16131" width="27.7109375" style="170" customWidth="1"/>
    <col min="16132" max="16132" width="19.140625" style="170" customWidth="1"/>
    <col min="16133" max="16137" width="18.28515625" style="170" customWidth="1"/>
    <col min="16138" max="16138" width="17.140625" style="170" customWidth="1"/>
    <col min="16139" max="16144" width="0" style="170" hidden="1" customWidth="1"/>
    <col min="16145" max="16145" width="2.7109375" style="170" customWidth="1"/>
    <col min="16146" max="16146" width="1.140625" style="170" customWidth="1"/>
    <col min="16147" max="16149" width="17.5703125" style="170" customWidth="1"/>
    <col min="16150" max="16150" width="14.7109375" style="170" customWidth="1"/>
    <col min="16151" max="16151" width="15.7109375" style="170" customWidth="1"/>
    <col min="16152" max="16160" width="14.7109375" style="170" customWidth="1"/>
    <col min="16161" max="16384" width="14.140625" style="170"/>
  </cols>
  <sheetData>
    <row r="1" spans="1:19" ht="6.75" customHeight="1" thickTop="1">
      <c r="A1" s="166"/>
      <c r="B1" s="167"/>
      <c r="C1" s="167"/>
      <c r="D1" s="168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9"/>
    </row>
    <row r="2" spans="1:19" ht="27.75">
      <c r="A2" s="171"/>
      <c r="C2" s="278" t="s">
        <v>1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R2" s="172"/>
    </row>
    <row r="3" spans="1:19" ht="23.25">
      <c r="A3" s="171"/>
      <c r="C3" s="279" t="s">
        <v>37</v>
      </c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R3" s="172"/>
    </row>
    <row r="4" spans="1:19" ht="18">
      <c r="A4" s="171"/>
      <c r="C4" s="280" t="s">
        <v>2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R4" s="172"/>
    </row>
    <row r="5" spans="1:19" ht="5.25" customHeight="1">
      <c r="A5" s="171"/>
      <c r="C5" s="173"/>
      <c r="D5" s="174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R5" s="172"/>
    </row>
    <row r="6" spans="1:19" ht="17.25" customHeight="1">
      <c r="A6" s="171"/>
      <c r="C6" s="281" t="s">
        <v>174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R6" s="172"/>
    </row>
    <row r="7" spans="1:19" ht="6" customHeight="1">
      <c r="A7" s="171"/>
      <c r="C7" s="173"/>
      <c r="D7" s="174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R7" s="172"/>
    </row>
    <row r="8" spans="1:19" ht="18" customHeight="1">
      <c r="A8" s="171"/>
      <c r="C8" s="175" t="s">
        <v>6</v>
      </c>
      <c r="D8" s="175" t="s">
        <v>15</v>
      </c>
      <c r="E8" s="175" t="s">
        <v>145</v>
      </c>
      <c r="F8" s="175" t="s">
        <v>146</v>
      </c>
      <c r="G8" s="175" t="s">
        <v>147</v>
      </c>
      <c r="H8" s="175" t="s">
        <v>175</v>
      </c>
      <c r="I8" s="175" t="s">
        <v>176</v>
      </c>
      <c r="J8" s="175" t="s">
        <v>177</v>
      </c>
      <c r="K8" s="175" t="s">
        <v>178</v>
      </c>
      <c r="L8" s="175" t="s">
        <v>179</v>
      </c>
      <c r="M8" s="175" t="s">
        <v>180</v>
      </c>
      <c r="N8" s="175" t="s">
        <v>181</v>
      </c>
      <c r="O8" s="175" t="s">
        <v>182</v>
      </c>
      <c r="P8" s="175" t="s">
        <v>183</v>
      </c>
      <c r="R8" s="172"/>
    </row>
    <row r="9" spans="1:19" ht="9.75" customHeight="1">
      <c r="A9" s="171"/>
      <c r="D9" s="176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8"/>
      <c r="P9" s="178"/>
      <c r="R9" s="172"/>
    </row>
    <row r="10" spans="1:19" ht="16.5" customHeight="1">
      <c r="A10" s="171"/>
      <c r="C10" s="179" t="s">
        <v>119</v>
      </c>
      <c r="D10" s="180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2"/>
      <c r="P10" s="182"/>
      <c r="R10" s="172"/>
    </row>
    <row r="11" spans="1:19" ht="15.75" customHeight="1">
      <c r="A11" s="171"/>
      <c r="C11" s="183" t="s">
        <v>184</v>
      </c>
      <c r="D11" s="184">
        <f>SUM(E11:P11)</f>
        <v>1817913574</v>
      </c>
      <c r="E11" s="185">
        <f>+[3]PARTIMES!E11</f>
        <v>546513631</v>
      </c>
      <c r="F11" s="185">
        <f>+[3]PARTIMES!F11</f>
        <v>702473402</v>
      </c>
      <c r="G11" s="185">
        <f>+[3]PARTIMES!G11</f>
        <v>568926541</v>
      </c>
      <c r="H11" s="185">
        <f>+[3]PARTIMES!H11</f>
        <v>0</v>
      </c>
      <c r="I11" s="185">
        <f>+[3]PARTIMES!I11</f>
        <v>0</v>
      </c>
      <c r="J11" s="185">
        <f>+[3]PARTIMES!J11</f>
        <v>0</v>
      </c>
      <c r="K11" s="185">
        <f>+[3]PARTIMES!K11</f>
        <v>0</v>
      </c>
      <c r="L11" s="185">
        <f>+[3]PARTIMES!L11</f>
        <v>0</v>
      </c>
      <c r="M11" s="185">
        <f>+[3]PARTIMES!M11</f>
        <v>0</v>
      </c>
      <c r="N11" s="185">
        <f>+[3]PARTIMES!N11</f>
        <v>0</v>
      </c>
      <c r="O11" s="185">
        <f>+[3]PARTIMES!O11</f>
        <v>0</v>
      </c>
      <c r="P11" s="185">
        <f>+[3]PARTIMES!P11</f>
        <v>0</v>
      </c>
      <c r="R11" s="172"/>
    </row>
    <row r="12" spans="1:19" ht="15.75" customHeight="1">
      <c r="A12" s="171"/>
      <c r="C12" s="183" t="s">
        <v>185</v>
      </c>
      <c r="D12" s="184">
        <f>SUM(E12:P12)</f>
        <v>18179135</v>
      </c>
      <c r="E12" s="186">
        <f>+ROUND(E11*0.01,0)</f>
        <v>5465136</v>
      </c>
      <c r="F12" s="186">
        <f t="shared" ref="F12:P12" si="0">+ROUND(F11*0.01,0)</f>
        <v>7024734</v>
      </c>
      <c r="G12" s="186">
        <f t="shared" si="0"/>
        <v>5689265</v>
      </c>
      <c r="H12" s="186">
        <f t="shared" si="0"/>
        <v>0</v>
      </c>
      <c r="I12" s="186">
        <f t="shared" si="0"/>
        <v>0</v>
      </c>
      <c r="J12" s="186">
        <f t="shared" si="0"/>
        <v>0</v>
      </c>
      <c r="K12" s="186">
        <f t="shared" si="0"/>
        <v>0</v>
      </c>
      <c r="L12" s="186">
        <f t="shared" si="0"/>
        <v>0</v>
      </c>
      <c r="M12" s="186">
        <f t="shared" si="0"/>
        <v>0</v>
      </c>
      <c r="N12" s="186">
        <f t="shared" si="0"/>
        <v>0</v>
      </c>
      <c r="O12" s="186">
        <f t="shared" si="0"/>
        <v>0</v>
      </c>
      <c r="P12" s="186">
        <f t="shared" si="0"/>
        <v>0</v>
      </c>
      <c r="R12" s="172"/>
      <c r="S12" s="187"/>
    </row>
    <row r="13" spans="1:19" ht="15.75" customHeight="1">
      <c r="A13" s="171"/>
      <c r="C13" s="183" t="s">
        <v>186</v>
      </c>
      <c r="D13" s="184">
        <f>SUM(E13:P13)</f>
        <v>0</v>
      </c>
      <c r="E13" s="186"/>
      <c r="F13" s="186"/>
      <c r="G13" s="186"/>
      <c r="H13" s="186"/>
      <c r="I13" s="186"/>
      <c r="J13" s="186"/>
      <c r="K13" s="188"/>
      <c r="L13" s="188"/>
      <c r="M13" s="188"/>
      <c r="N13" s="189"/>
      <c r="O13" s="188"/>
      <c r="P13" s="190"/>
      <c r="R13" s="172"/>
    </row>
    <row r="14" spans="1:19" ht="15.75" customHeight="1">
      <c r="A14" s="171"/>
      <c r="C14" s="183" t="s">
        <v>187</v>
      </c>
      <c r="D14" s="184">
        <f>SUM(E14:P14)</f>
        <v>18179135</v>
      </c>
      <c r="E14" s="191">
        <f t="shared" ref="E14:P14" si="1">+E12-E13</f>
        <v>5465136</v>
      </c>
      <c r="F14" s="191">
        <f t="shared" si="1"/>
        <v>7024734</v>
      </c>
      <c r="G14" s="191">
        <f t="shared" si="1"/>
        <v>5689265</v>
      </c>
      <c r="H14" s="191">
        <f t="shared" si="1"/>
        <v>0</v>
      </c>
      <c r="I14" s="191">
        <f t="shared" si="1"/>
        <v>0</v>
      </c>
      <c r="J14" s="191">
        <f t="shared" si="1"/>
        <v>0</v>
      </c>
      <c r="K14" s="191">
        <f t="shared" si="1"/>
        <v>0</v>
      </c>
      <c r="L14" s="191">
        <f t="shared" si="1"/>
        <v>0</v>
      </c>
      <c r="M14" s="191">
        <f t="shared" si="1"/>
        <v>0</v>
      </c>
      <c r="N14" s="191">
        <f t="shared" si="1"/>
        <v>0</v>
      </c>
      <c r="O14" s="191">
        <f t="shared" si="1"/>
        <v>0</v>
      </c>
      <c r="P14" s="191">
        <f t="shared" si="1"/>
        <v>0</v>
      </c>
      <c r="R14" s="172"/>
    </row>
    <row r="15" spans="1:19" s="193" customFormat="1" ht="15.75" customHeight="1">
      <c r="A15" s="192"/>
      <c r="C15" s="179" t="s">
        <v>188</v>
      </c>
      <c r="D15" s="180"/>
      <c r="E15" s="181" t="s">
        <v>16</v>
      </c>
      <c r="F15" s="181" t="s">
        <v>16</v>
      </c>
      <c r="G15" s="181"/>
      <c r="H15" s="181"/>
      <c r="I15" s="181"/>
      <c r="J15" s="181"/>
      <c r="K15" s="181" t="s">
        <v>16</v>
      </c>
      <c r="L15" s="181" t="s">
        <v>16</v>
      </c>
      <c r="M15" s="181" t="s">
        <v>16</v>
      </c>
      <c r="N15" s="181" t="s">
        <v>16</v>
      </c>
      <c r="O15" s="181" t="s">
        <v>16</v>
      </c>
      <c r="P15" s="181" t="s">
        <v>16</v>
      </c>
      <c r="R15" s="194"/>
      <c r="S15" s="195"/>
    </row>
    <row r="16" spans="1:19" s="193" customFormat="1" ht="15.75" customHeight="1">
      <c r="A16" s="192"/>
      <c r="C16" s="183" t="s">
        <v>189</v>
      </c>
      <c r="D16" s="184">
        <f>SUM(E16:P16)</f>
        <v>16088490</v>
      </c>
      <c r="E16" s="186">
        <f>+[3]PARTIMES!E21</f>
        <v>0</v>
      </c>
      <c r="F16" s="186">
        <f>+[3]PARTIMES!F21</f>
        <v>6315000</v>
      </c>
      <c r="G16" s="186">
        <f>+[3]PARTIMES!G21</f>
        <v>9773490</v>
      </c>
      <c r="H16" s="186">
        <v>0</v>
      </c>
      <c r="I16" s="186">
        <f>+[3]PARTIMES!I21</f>
        <v>0</v>
      </c>
      <c r="J16" s="186">
        <f>+[3]PARTIMES!J21</f>
        <v>0</v>
      </c>
      <c r="K16" s="186">
        <f>+[3]PARTIMES!K21</f>
        <v>0</v>
      </c>
      <c r="L16" s="186">
        <f>+[3]PARTIMES!L21</f>
        <v>0</v>
      </c>
      <c r="M16" s="186">
        <f>+[3]PARTIMES!M21</f>
        <v>0</v>
      </c>
      <c r="N16" s="186">
        <f>+[3]PARTIMES!N21</f>
        <v>0</v>
      </c>
      <c r="O16" s="186">
        <f>+[3]PARTIMES!O21</f>
        <v>0</v>
      </c>
      <c r="P16" s="186">
        <f>+[3]PARTIMES!P21</f>
        <v>0</v>
      </c>
      <c r="R16" s="194"/>
      <c r="S16" s="195"/>
    </row>
    <row r="17" spans="1:23" s="193" customFormat="1" ht="15.75" customHeight="1">
      <c r="A17" s="192"/>
      <c r="C17" s="183" t="s">
        <v>190</v>
      </c>
      <c r="D17" s="184">
        <f>SUM(E17:P17)</f>
        <v>160885</v>
      </c>
      <c r="E17" s="186">
        <f>+ROUND(E16*0.01,0)</f>
        <v>0</v>
      </c>
      <c r="F17" s="186">
        <f t="shared" ref="F17:P17" si="2">+ROUND(F16*0.01,0)</f>
        <v>63150</v>
      </c>
      <c r="G17" s="186">
        <f t="shared" si="2"/>
        <v>97735</v>
      </c>
      <c r="H17" s="186">
        <f t="shared" si="2"/>
        <v>0</v>
      </c>
      <c r="I17" s="186">
        <f t="shared" si="2"/>
        <v>0</v>
      </c>
      <c r="J17" s="186">
        <f t="shared" si="2"/>
        <v>0</v>
      </c>
      <c r="K17" s="186">
        <f t="shared" si="2"/>
        <v>0</v>
      </c>
      <c r="L17" s="186">
        <f t="shared" si="2"/>
        <v>0</v>
      </c>
      <c r="M17" s="186">
        <f t="shared" si="2"/>
        <v>0</v>
      </c>
      <c r="N17" s="186">
        <f t="shared" si="2"/>
        <v>0</v>
      </c>
      <c r="O17" s="186">
        <f t="shared" si="2"/>
        <v>0</v>
      </c>
      <c r="P17" s="186">
        <f t="shared" si="2"/>
        <v>0</v>
      </c>
      <c r="R17" s="194"/>
      <c r="S17" s="195"/>
    </row>
    <row r="18" spans="1:23" s="193" customFormat="1" ht="15.75" customHeight="1">
      <c r="A18" s="192"/>
      <c r="C18" s="183" t="s">
        <v>186</v>
      </c>
      <c r="D18" s="184">
        <f>SUM(E18:P18)</f>
        <v>0</v>
      </c>
      <c r="E18" s="186"/>
      <c r="F18" s="186"/>
      <c r="G18" s="186"/>
      <c r="H18" s="196"/>
      <c r="I18" s="197"/>
      <c r="J18" s="197"/>
      <c r="K18" s="188"/>
      <c r="L18" s="188"/>
      <c r="M18" s="188"/>
      <c r="N18" s="188"/>
      <c r="O18" s="188"/>
      <c r="P18" s="188"/>
      <c r="R18" s="194"/>
      <c r="S18" s="195"/>
    </row>
    <row r="19" spans="1:23" s="193" customFormat="1" ht="15.75" customHeight="1">
      <c r="A19" s="192"/>
      <c r="C19" s="198" t="s">
        <v>187</v>
      </c>
      <c r="D19" s="184">
        <f>SUM(E19:P19)</f>
        <v>160885</v>
      </c>
      <c r="E19" s="197">
        <f t="shared" ref="E19:J19" si="3">+E17-E18</f>
        <v>0</v>
      </c>
      <c r="F19" s="197">
        <f t="shared" si="3"/>
        <v>63150</v>
      </c>
      <c r="G19" s="197">
        <f t="shared" si="3"/>
        <v>97735</v>
      </c>
      <c r="H19" s="197">
        <f t="shared" si="3"/>
        <v>0</v>
      </c>
      <c r="I19" s="197">
        <f t="shared" si="3"/>
        <v>0</v>
      </c>
      <c r="J19" s="197">
        <f t="shared" si="3"/>
        <v>0</v>
      </c>
      <c r="K19" s="199">
        <f t="shared" ref="K19:P19" si="4">+K1-K1</f>
        <v>0</v>
      </c>
      <c r="L19" s="200">
        <f t="shared" si="4"/>
        <v>0</v>
      </c>
      <c r="M19" s="199">
        <f t="shared" si="4"/>
        <v>0</v>
      </c>
      <c r="N19" s="199">
        <f t="shared" si="4"/>
        <v>0</v>
      </c>
      <c r="O19" s="199">
        <f t="shared" si="4"/>
        <v>0</v>
      </c>
      <c r="P19" s="199">
        <f t="shared" si="4"/>
        <v>0</v>
      </c>
      <c r="R19" s="194"/>
      <c r="S19" s="195"/>
    </row>
    <row r="20" spans="1:23" ht="15.75" customHeight="1">
      <c r="A20" s="171"/>
      <c r="C20" s="282" t="s">
        <v>191</v>
      </c>
      <c r="D20" s="283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R20" s="172"/>
      <c r="S20" s="173"/>
      <c r="T20" s="173"/>
    </row>
    <row r="21" spans="1:23" ht="15.75" customHeight="1">
      <c r="A21" s="171"/>
      <c r="C21" s="183" t="s">
        <v>192</v>
      </c>
      <c r="D21" s="201">
        <f>SUM(E21:P21)</f>
        <v>15977537</v>
      </c>
      <c r="E21" s="186">
        <f>+[3]PARTIMES!E26</f>
        <v>4371737</v>
      </c>
      <c r="F21" s="186">
        <f>+[3]PARTIMES!F26</f>
        <v>4855967</v>
      </c>
      <c r="G21" s="186">
        <f>+[3]PARTIMES!G26</f>
        <v>6749833</v>
      </c>
      <c r="H21" s="186">
        <f>+[3]PARTIMES!H26</f>
        <v>0</v>
      </c>
      <c r="I21" s="186">
        <f>+[3]PARTIMES!I26</f>
        <v>0</v>
      </c>
      <c r="J21" s="186">
        <f>+[3]PARTIMES!J26</f>
        <v>0</v>
      </c>
      <c r="K21" s="186">
        <f>+[3]PARTIMES!K26</f>
        <v>0</v>
      </c>
      <c r="L21" s="186">
        <f>+[3]PARTIMES!L26</f>
        <v>0</v>
      </c>
      <c r="M21" s="186">
        <f>+[3]PARTIMES!M26</f>
        <v>0</v>
      </c>
      <c r="N21" s="186">
        <f>+[3]PARTIMES!N26</f>
        <v>0</v>
      </c>
      <c r="O21" s="186">
        <f>+[3]PARTIMES!O26</f>
        <v>0</v>
      </c>
      <c r="P21" s="186">
        <f>+[3]PARTIMES!P26</f>
        <v>0</v>
      </c>
      <c r="R21" s="172"/>
      <c r="S21" s="173"/>
      <c r="T21" s="173"/>
      <c r="U21" s="187"/>
      <c r="V21" s="187"/>
    </row>
    <row r="22" spans="1:23" s="193" customFormat="1" ht="15.75" customHeight="1">
      <c r="A22" s="192"/>
      <c r="C22" s="202" t="s">
        <v>190</v>
      </c>
      <c r="D22" s="201">
        <f>SUM(E22:P22)</f>
        <v>159775</v>
      </c>
      <c r="E22" s="186">
        <f>+ROUND(E21*0.01,0)</f>
        <v>43717</v>
      </c>
      <c r="F22" s="186">
        <f t="shared" ref="F22:P22" si="5">+ROUND(F21*0.01,0)</f>
        <v>48560</v>
      </c>
      <c r="G22" s="186">
        <f t="shared" si="5"/>
        <v>67498</v>
      </c>
      <c r="H22" s="186">
        <f t="shared" si="5"/>
        <v>0</v>
      </c>
      <c r="I22" s="186">
        <f t="shared" si="5"/>
        <v>0</v>
      </c>
      <c r="J22" s="186">
        <f t="shared" si="5"/>
        <v>0</v>
      </c>
      <c r="K22" s="186">
        <f t="shared" si="5"/>
        <v>0</v>
      </c>
      <c r="L22" s="186">
        <f t="shared" si="5"/>
        <v>0</v>
      </c>
      <c r="M22" s="186">
        <f t="shared" si="5"/>
        <v>0</v>
      </c>
      <c r="N22" s="186">
        <f t="shared" si="5"/>
        <v>0</v>
      </c>
      <c r="O22" s="186">
        <f t="shared" si="5"/>
        <v>0</v>
      </c>
      <c r="P22" s="186">
        <f t="shared" si="5"/>
        <v>0</v>
      </c>
      <c r="R22" s="194"/>
      <c r="S22" s="195"/>
      <c r="T22" s="195"/>
      <c r="V22" s="187"/>
    </row>
    <row r="23" spans="1:23" s="193" customFormat="1" ht="15.75" customHeight="1">
      <c r="A23" s="192"/>
      <c r="C23" s="183" t="s">
        <v>186</v>
      </c>
      <c r="D23" s="201">
        <f>SUM(E23:P23)</f>
        <v>0</v>
      </c>
      <c r="E23" s="186"/>
      <c r="F23" s="186"/>
      <c r="G23" s="186"/>
      <c r="H23" s="186"/>
      <c r="I23" s="186"/>
      <c r="J23" s="186"/>
      <c r="K23" s="188"/>
      <c r="L23" s="188"/>
      <c r="M23" s="188"/>
      <c r="N23" s="188"/>
      <c r="O23" s="188"/>
      <c r="P23" s="188"/>
      <c r="R23" s="194"/>
      <c r="S23" s="203"/>
      <c r="T23" s="204"/>
      <c r="U23" s="205"/>
      <c r="V23" s="205"/>
      <c r="W23" s="205"/>
    </row>
    <row r="24" spans="1:23" s="193" customFormat="1" ht="15.75" customHeight="1">
      <c r="A24" s="206"/>
      <c r="B24" s="207"/>
      <c r="C24" s="198" t="s">
        <v>187</v>
      </c>
      <c r="D24" s="201">
        <f>SUM(E24:P24)</f>
        <v>159775</v>
      </c>
      <c r="E24" s="191">
        <f>+E22-E23</f>
        <v>43717</v>
      </c>
      <c r="F24" s="191">
        <f t="shared" ref="F24:P24" si="6">+F22-F23</f>
        <v>48560</v>
      </c>
      <c r="G24" s="191">
        <f t="shared" si="6"/>
        <v>67498</v>
      </c>
      <c r="H24" s="191">
        <f t="shared" si="6"/>
        <v>0</v>
      </c>
      <c r="I24" s="191">
        <f t="shared" si="6"/>
        <v>0</v>
      </c>
      <c r="J24" s="191">
        <f t="shared" si="6"/>
        <v>0</v>
      </c>
      <c r="K24" s="191">
        <f t="shared" si="6"/>
        <v>0</v>
      </c>
      <c r="L24" s="191">
        <f t="shared" si="6"/>
        <v>0</v>
      </c>
      <c r="M24" s="191">
        <f t="shared" si="6"/>
        <v>0</v>
      </c>
      <c r="N24" s="208">
        <f t="shared" si="6"/>
        <v>0</v>
      </c>
      <c r="O24" s="208">
        <f t="shared" si="6"/>
        <v>0</v>
      </c>
      <c r="P24" s="208">
        <f t="shared" si="6"/>
        <v>0</v>
      </c>
      <c r="R24" s="194"/>
      <c r="T24" s="195"/>
      <c r="U24" s="195"/>
      <c r="V24" s="195"/>
      <c r="W24" s="195"/>
    </row>
    <row r="25" spans="1:23" ht="15.75" customHeight="1">
      <c r="A25" s="171"/>
      <c r="C25" s="179" t="s">
        <v>127</v>
      </c>
      <c r="D25" s="180"/>
      <c r="E25" s="181" t="s">
        <v>16</v>
      </c>
      <c r="F25" s="181"/>
      <c r="G25" s="181" t="s">
        <v>16</v>
      </c>
      <c r="H25" s="181"/>
      <c r="I25" s="181"/>
      <c r="J25" s="181"/>
      <c r="K25" s="181"/>
      <c r="L25" s="181"/>
      <c r="M25" s="181"/>
      <c r="N25" s="181" t="s">
        <v>16</v>
      </c>
      <c r="O25" s="181"/>
      <c r="P25" s="181"/>
      <c r="R25" s="172"/>
      <c r="T25" s="173"/>
      <c r="U25" s="173"/>
      <c r="V25" s="173"/>
      <c r="W25" s="173"/>
    </row>
    <row r="26" spans="1:23" ht="15.75" customHeight="1">
      <c r="A26" s="171"/>
      <c r="C26" s="183" t="s">
        <v>192</v>
      </c>
      <c r="D26" s="184">
        <f>SUM(E26:P26)</f>
        <v>58236903</v>
      </c>
      <c r="E26" s="186">
        <f>+[3]PARTIMES!E31</f>
        <v>19412301</v>
      </c>
      <c r="F26" s="186">
        <f>+[3]PARTIMES!F31</f>
        <v>19412301</v>
      </c>
      <c r="G26" s="186">
        <f>+[3]PARTIMES!G31</f>
        <v>19412301</v>
      </c>
      <c r="H26" s="186">
        <f>+[3]PARTIMES!H31</f>
        <v>0</v>
      </c>
      <c r="I26" s="186">
        <f>+[3]PARTIMES!I31</f>
        <v>0</v>
      </c>
      <c r="J26" s="186">
        <f>+[3]PARTIMES!J31</f>
        <v>0</v>
      </c>
      <c r="K26" s="186">
        <f>+[3]PARTIMES!K31</f>
        <v>0</v>
      </c>
      <c r="L26" s="186">
        <f>+[3]PARTIMES!L31</f>
        <v>0</v>
      </c>
      <c r="M26" s="186">
        <f>+[3]PARTIMES!M31</f>
        <v>0</v>
      </c>
      <c r="N26" s="186">
        <f>+[3]PARTIMES!N31</f>
        <v>0</v>
      </c>
      <c r="O26" s="186">
        <f>+[3]PARTIMES!O31</f>
        <v>0</v>
      </c>
      <c r="P26" s="186">
        <f>+[3]PARTIMES!P31</f>
        <v>0</v>
      </c>
      <c r="R26" s="172"/>
      <c r="S26" s="187"/>
      <c r="T26" s="173"/>
      <c r="U26" s="173"/>
      <c r="V26" s="173"/>
      <c r="W26" s="173"/>
    </row>
    <row r="27" spans="1:23" ht="15.75" customHeight="1">
      <c r="A27" s="171"/>
      <c r="C27" s="183" t="s">
        <v>190</v>
      </c>
      <c r="D27" s="184">
        <f>SUM(E27:P27)</f>
        <v>582369</v>
      </c>
      <c r="E27" s="186">
        <f>+ROUND(E26*0.01,0)</f>
        <v>194123</v>
      </c>
      <c r="F27" s="186">
        <f t="shared" ref="F27:P27" si="7">+ROUND(F26*0.01,0)</f>
        <v>194123</v>
      </c>
      <c r="G27" s="186">
        <f t="shared" si="7"/>
        <v>194123</v>
      </c>
      <c r="H27" s="186">
        <f t="shared" si="7"/>
        <v>0</v>
      </c>
      <c r="I27" s="186">
        <f t="shared" si="7"/>
        <v>0</v>
      </c>
      <c r="J27" s="186">
        <f t="shared" si="7"/>
        <v>0</v>
      </c>
      <c r="K27" s="186">
        <f t="shared" si="7"/>
        <v>0</v>
      </c>
      <c r="L27" s="186">
        <f t="shared" si="7"/>
        <v>0</v>
      </c>
      <c r="M27" s="186">
        <f t="shared" si="7"/>
        <v>0</v>
      </c>
      <c r="N27" s="186">
        <f t="shared" si="7"/>
        <v>0</v>
      </c>
      <c r="O27" s="186">
        <f t="shared" si="7"/>
        <v>0</v>
      </c>
      <c r="P27" s="186">
        <f t="shared" si="7"/>
        <v>0</v>
      </c>
      <c r="R27" s="172"/>
      <c r="T27" s="187"/>
      <c r="U27" s="187"/>
      <c r="V27" s="187"/>
      <c r="W27" s="187"/>
    </row>
    <row r="28" spans="1:23" ht="15.75" customHeight="1">
      <c r="A28" s="171"/>
      <c r="C28" s="183" t="s">
        <v>186</v>
      </c>
      <c r="D28" s="184">
        <f>SUM(E28:P28)</f>
        <v>0</v>
      </c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209"/>
      <c r="P28" s="186"/>
      <c r="R28" s="172"/>
      <c r="T28" s="187"/>
      <c r="U28" s="187"/>
      <c r="V28" s="187"/>
      <c r="W28" s="210"/>
    </row>
    <row r="29" spans="1:23" ht="15.75" customHeight="1">
      <c r="A29" s="211"/>
      <c r="B29" s="212"/>
      <c r="C29" s="198" t="s">
        <v>187</v>
      </c>
      <c r="D29" s="184">
        <f>SUM(E29:P29)</f>
        <v>582369</v>
      </c>
      <c r="E29" s="191">
        <f t="shared" ref="E29:P29" si="8">+E27-E28</f>
        <v>194123</v>
      </c>
      <c r="F29" s="191">
        <f t="shared" si="8"/>
        <v>194123</v>
      </c>
      <c r="G29" s="191">
        <f>+G27-G28</f>
        <v>194123</v>
      </c>
      <c r="H29" s="191">
        <f>+H27-H28</f>
        <v>0</v>
      </c>
      <c r="I29" s="191">
        <f t="shared" si="8"/>
        <v>0</v>
      </c>
      <c r="J29" s="191">
        <f t="shared" si="8"/>
        <v>0</v>
      </c>
      <c r="K29" s="191">
        <f t="shared" si="8"/>
        <v>0</v>
      </c>
      <c r="L29" s="191">
        <f t="shared" si="8"/>
        <v>0</v>
      </c>
      <c r="M29" s="213">
        <f t="shared" si="8"/>
        <v>0</v>
      </c>
      <c r="N29" s="191">
        <f t="shared" si="8"/>
        <v>0</v>
      </c>
      <c r="O29" s="191">
        <f t="shared" si="8"/>
        <v>0</v>
      </c>
      <c r="P29" s="213">
        <f t="shared" si="8"/>
        <v>0</v>
      </c>
      <c r="R29" s="172"/>
    </row>
    <row r="30" spans="1:23" ht="15.75" customHeight="1">
      <c r="A30" s="171"/>
      <c r="C30" s="179" t="s">
        <v>133</v>
      </c>
      <c r="D30" s="180"/>
      <c r="E30" s="181"/>
      <c r="F30" s="181"/>
      <c r="G30" s="181"/>
      <c r="H30" s="181"/>
      <c r="I30" s="181"/>
      <c r="J30" s="181"/>
      <c r="K30" s="181"/>
      <c r="L30" s="181"/>
      <c r="M30" s="181"/>
      <c r="N30" s="181" t="s">
        <v>16</v>
      </c>
      <c r="O30" s="181"/>
      <c r="P30" s="181"/>
      <c r="R30" s="172"/>
      <c r="S30" s="173"/>
    </row>
    <row r="31" spans="1:23" ht="15.75" customHeight="1">
      <c r="A31" s="171"/>
      <c r="C31" s="183" t="s">
        <v>192</v>
      </c>
      <c r="D31" s="184">
        <f>SUM(E31:P31)</f>
        <v>2735022</v>
      </c>
      <c r="E31" s="185">
        <f>+[3]PARTIMES!E46</f>
        <v>911674</v>
      </c>
      <c r="F31" s="185">
        <f>+[3]PARTIMES!F46</f>
        <v>911674</v>
      </c>
      <c r="G31" s="185">
        <f>+[3]PARTIMES!G46</f>
        <v>911674</v>
      </c>
      <c r="H31" s="185">
        <f>+[3]PARTIMES!H46</f>
        <v>0</v>
      </c>
      <c r="I31" s="185">
        <f>+[3]PARTIMES!I46</f>
        <v>0</v>
      </c>
      <c r="J31" s="185">
        <f>+[3]PARTIMES!J46</f>
        <v>0</v>
      </c>
      <c r="K31" s="185">
        <f>+[3]PARTIMES!K46</f>
        <v>0</v>
      </c>
      <c r="L31" s="185">
        <f>+[3]PARTIMES!L46</f>
        <v>0</v>
      </c>
      <c r="M31" s="185">
        <f>+[3]PARTIMES!M46</f>
        <v>0</v>
      </c>
      <c r="N31" s="185">
        <f>+[3]PARTIMES!N46</f>
        <v>0</v>
      </c>
      <c r="O31" s="185">
        <f>+[3]PARTIMES!O46</f>
        <v>0</v>
      </c>
      <c r="P31" s="185">
        <f>+[3]PARTIMES!P46</f>
        <v>0</v>
      </c>
      <c r="R31" s="172"/>
      <c r="S31" s="173"/>
    </row>
    <row r="32" spans="1:23" ht="15.75" customHeight="1">
      <c r="A32" s="171"/>
      <c r="C32" s="183" t="s">
        <v>190</v>
      </c>
      <c r="D32" s="184">
        <f>SUM(E32:P32)</f>
        <v>27351</v>
      </c>
      <c r="E32" s="186">
        <f>+ROUND(E31*0.01,0)</f>
        <v>9117</v>
      </c>
      <c r="F32" s="186">
        <f t="shared" ref="F32:P32" si="9">+ROUND(F31*0.01,0)</f>
        <v>9117</v>
      </c>
      <c r="G32" s="186">
        <f t="shared" si="9"/>
        <v>9117</v>
      </c>
      <c r="H32" s="186">
        <f t="shared" si="9"/>
        <v>0</v>
      </c>
      <c r="I32" s="186">
        <f t="shared" si="9"/>
        <v>0</v>
      </c>
      <c r="J32" s="186">
        <f t="shared" si="9"/>
        <v>0</v>
      </c>
      <c r="K32" s="186">
        <f t="shared" si="9"/>
        <v>0</v>
      </c>
      <c r="L32" s="186">
        <f t="shared" si="9"/>
        <v>0</v>
      </c>
      <c r="M32" s="186">
        <f t="shared" si="9"/>
        <v>0</v>
      </c>
      <c r="N32" s="186">
        <f t="shared" si="9"/>
        <v>0</v>
      </c>
      <c r="O32" s="186">
        <f t="shared" si="9"/>
        <v>0</v>
      </c>
      <c r="P32" s="186">
        <f t="shared" si="9"/>
        <v>0</v>
      </c>
      <c r="R32" s="172"/>
    </row>
    <row r="33" spans="1:19" ht="15.75" customHeight="1">
      <c r="A33" s="171"/>
      <c r="C33" s="183" t="s">
        <v>186</v>
      </c>
      <c r="D33" s="184">
        <f>SUM(E33:P33)</f>
        <v>0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8"/>
      <c r="O33" s="188"/>
      <c r="P33" s="188"/>
      <c r="R33" s="172"/>
    </row>
    <row r="34" spans="1:19" s="193" customFormat="1" ht="15.75" customHeight="1">
      <c r="A34" s="192"/>
      <c r="C34" s="198" t="s">
        <v>187</v>
      </c>
      <c r="D34" s="184">
        <f>SUM(E34:P34)</f>
        <v>27351</v>
      </c>
      <c r="E34" s="191">
        <f t="shared" ref="E34:P34" si="10">+E32-E33</f>
        <v>9117</v>
      </c>
      <c r="F34" s="191">
        <f t="shared" si="10"/>
        <v>9117</v>
      </c>
      <c r="G34" s="191">
        <f t="shared" si="10"/>
        <v>9117</v>
      </c>
      <c r="H34" s="191">
        <f t="shared" si="10"/>
        <v>0</v>
      </c>
      <c r="I34" s="191">
        <f t="shared" si="10"/>
        <v>0</v>
      </c>
      <c r="J34" s="191">
        <f t="shared" si="10"/>
        <v>0</v>
      </c>
      <c r="K34" s="191">
        <f t="shared" si="10"/>
        <v>0</v>
      </c>
      <c r="L34" s="191">
        <f t="shared" si="10"/>
        <v>0</v>
      </c>
      <c r="M34" s="191">
        <f t="shared" si="10"/>
        <v>0</v>
      </c>
      <c r="N34" s="208">
        <f t="shared" si="10"/>
        <v>0</v>
      </c>
      <c r="O34" s="208">
        <f t="shared" si="10"/>
        <v>0</v>
      </c>
      <c r="P34" s="208">
        <f t="shared" si="10"/>
        <v>0</v>
      </c>
      <c r="R34" s="194"/>
    </row>
    <row r="35" spans="1:19" s="193" customFormat="1" ht="15.75" customHeight="1">
      <c r="A35" s="192"/>
      <c r="C35" s="179" t="s">
        <v>137</v>
      </c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 t="s">
        <v>16</v>
      </c>
      <c r="O35" s="181" t="s">
        <v>16</v>
      </c>
      <c r="P35" s="181" t="s">
        <v>16</v>
      </c>
      <c r="R35" s="194"/>
    </row>
    <row r="36" spans="1:19" s="193" customFormat="1" ht="15.75" customHeight="1">
      <c r="A36" s="192"/>
      <c r="C36" s="183" t="s">
        <v>192</v>
      </c>
      <c r="D36" s="184">
        <f>SUM(E36:P36)</f>
        <v>0</v>
      </c>
      <c r="E36" s="185"/>
      <c r="F36" s="185"/>
      <c r="G36" s="185"/>
      <c r="H36" s="185"/>
      <c r="I36" s="185"/>
      <c r="J36" s="186"/>
      <c r="K36" s="186"/>
      <c r="L36" s="186"/>
      <c r="M36" s="186"/>
      <c r="N36" s="188"/>
      <c r="O36" s="208"/>
      <c r="P36" s="208"/>
      <c r="R36" s="194"/>
    </row>
    <row r="37" spans="1:19" s="193" customFormat="1" ht="15.75" customHeight="1">
      <c r="A37" s="192"/>
      <c r="C37" s="183" t="s">
        <v>190</v>
      </c>
      <c r="D37" s="184">
        <f>SUM(E37:P37)</f>
        <v>0</v>
      </c>
      <c r="E37" s="186"/>
      <c r="F37" s="186">
        <f>+F36</f>
        <v>0</v>
      </c>
      <c r="G37" s="186">
        <f>+G36</f>
        <v>0</v>
      </c>
      <c r="H37" s="186">
        <f t="shared" ref="H37:P37" si="11">+ROUND(H36*1,0)</f>
        <v>0</v>
      </c>
      <c r="I37" s="186">
        <f t="shared" si="11"/>
        <v>0</v>
      </c>
      <c r="J37" s="186">
        <f t="shared" si="11"/>
        <v>0</v>
      </c>
      <c r="K37" s="186">
        <f t="shared" si="11"/>
        <v>0</v>
      </c>
      <c r="L37" s="186">
        <f t="shared" si="11"/>
        <v>0</v>
      </c>
      <c r="M37" s="186">
        <f t="shared" si="11"/>
        <v>0</v>
      </c>
      <c r="N37" s="186">
        <f t="shared" si="11"/>
        <v>0</v>
      </c>
      <c r="O37" s="186">
        <f t="shared" si="11"/>
        <v>0</v>
      </c>
      <c r="P37" s="186">
        <f t="shared" si="11"/>
        <v>0</v>
      </c>
      <c r="R37" s="194"/>
    </row>
    <row r="38" spans="1:19" s="193" customFormat="1" ht="15.75" customHeight="1">
      <c r="A38" s="192"/>
      <c r="C38" s="183" t="s">
        <v>186</v>
      </c>
      <c r="D38" s="184">
        <f>SUM(E38:P38)</f>
        <v>0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8"/>
      <c r="O38" s="208"/>
      <c r="P38" s="208"/>
      <c r="R38" s="194"/>
    </row>
    <row r="39" spans="1:19" s="193" customFormat="1" ht="15.75" customHeight="1">
      <c r="A39" s="192"/>
      <c r="C39" s="198" t="s">
        <v>187</v>
      </c>
      <c r="D39" s="184">
        <f>SUM(E39:P39)</f>
        <v>0</v>
      </c>
      <c r="E39" s="191">
        <f t="shared" ref="E39:P39" si="12">+E37-E38</f>
        <v>0</v>
      </c>
      <c r="F39" s="191">
        <f t="shared" si="12"/>
        <v>0</v>
      </c>
      <c r="G39" s="191">
        <f t="shared" si="12"/>
        <v>0</v>
      </c>
      <c r="H39" s="191">
        <f t="shared" si="12"/>
        <v>0</v>
      </c>
      <c r="I39" s="191">
        <f t="shared" si="12"/>
        <v>0</v>
      </c>
      <c r="J39" s="191">
        <f t="shared" si="12"/>
        <v>0</v>
      </c>
      <c r="K39" s="191">
        <f t="shared" si="12"/>
        <v>0</v>
      </c>
      <c r="L39" s="191">
        <f t="shared" si="12"/>
        <v>0</v>
      </c>
      <c r="M39" s="191">
        <f t="shared" si="12"/>
        <v>0</v>
      </c>
      <c r="N39" s="208">
        <f t="shared" si="12"/>
        <v>0</v>
      </c>
      <c r="O39" s="208">
        <f t="shared" si="12"/>
        <v>0</v>
      </c>
      <c r="P39" s="208">
        <f t="shared" si="12"/>
        <v>0</v>
      </c>
      <c r="R39" s="194"/>
    </row>
    <row r="40" spans="1:19" s="193" customFormat="1" ht="15.75" customHeight="1">
      <c r="A40" s="192"/>
      <c r="C40" s="179" t="s">
        <v>193</v>
      </c>
      <c r="D40" s="214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R40" s="194"/>
      <c r="S40" s="195"/>
    </row>
    <row r="41" spans="1:19" s="193" customFormat="1" ht="15.75" customHeight="1">
      <c r="A41" s="192"/>
      <c r="C41" s="183" t="s">
        <v>189</v>
      </c>
      <c r="D41" s="184">
        <f>SUM(E41:P41)</f>
        <v>5355735</v>
      </c>
      <c r="E41" s="216">
        <f>+[3]PARTIMES!E56</f>
        <v>0</v>
      </c>
      <c r="F41" s="216">
        <f>+[3]PARTIMES!F56</f>
        <v>0</v>
      </c>
      <c r="G41" s="216">
        <f>+[3]PARTIMES!G56</f>
        <v>5355735</v>
      </c>
      <c r="H41" s="216">
        <f>+[3]PARTIMES!H56</f>
        <v>0</v>
      </c>
      <c r="I41" s="216">
        <f>+[3]PARTIMES!I56</f>
        <v>0</v>
      </c>
      <c r="J41" s="216">
        <f>+[3]PARTIMES!J56</f>
        <v>0</v>
      </c>
      <c r="K41" s="186"/>
      <c r="L41" s="216"/>
      <c r="M41" s="216"/>
      <c r="N41" s="217"/>
      <c r="O41" s="217"/>
      <c r="P41" s="217"/>
      <c r="R41" s="194"/>
      <c r="S41" s="195"/>
    </row>
    <row r="42" spans="1:19" ht="15.75" customHeight="1">
      <c r="A42" s="171"/>
      <c r="C42" s="183" t="s">
        <v>185</v>
      </c>
      <c r="D42" s="184">
        <f>SUM(E42:P42)</f>
        <v>53557</v>
      </c>
      <c r="E42" s="186">
        <f t="shared" ref="E42:J42" si="13">+ROUND(E41*0.01,0)</f>
        <v>0</v>
      </c>
      <c r="F42" s="186">
        <f t="shared" si="13"/>
        <v>0</v>
      </c>
      <c r="G42" s="186">
        <f t="shared" si="13"/>
        <v>53557</v>
      </c>
      <c r="H42" s="186">
        <f t="shared" si="13"/>
        <v>0</v>
      </c>
      <c r="I42" s="186">
        <f t="shared" si="13"/>
        <v>0</v>
      </c>
      <c r="J42" s="186">
        <f t="shared" si="13"/>
        <v>0</v>
      </c>
      <c r="K42" s="186">
        <f t="shared" ref="K42:P42" si="14">+ROUND(K41*0.1,0)</f>
        <v>0</v>
      </c>
      <c r="L42" s="186">
        <f t="shared" si="14"/>
        <v>0</v>
      </c>
      <c r="M42" s="186">
        <f t="shared" si="14"/>
        <v>0</v>
      </c>
      <c r="N42" s="186">
        <f t="shared" si="14"/>
        <v>0</v>
      </c>
      <c r="O42" s="186">
        <f t="shared" si="14"/>
        <v>0</v>
      </c>
      <c r="P42" s="186">
        <f t="shared" si="14"/>
        <v>0</v>
      </c>
      <c r="R42" s="172"/>
      <c r="S42" s="173"/>
    </row>
    <row r="43" spans="1:19" s="193" customFormat="1" ht="15.75" customHeight="1">
      <c r="A43" s="192"/>
      <c r="C43" s="183" t="s">
        <v>186</v>
      </c>
      <c r="D43" s="184">
        <f>SUM(E43:P43)</f>
        <v>0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7"/>
      <c r="O43" s="217"/>
      <c r="P43" s="217"/>
      <c r="R43" s="194"/>
      <c r="S43" s="195"/>
    </row>
    <row r="44" spans="1:19" s="193" customFormat="1" ht="15.75" customHeight="1">
      <c r="A44" s="206"/>
      <c r="B44" s="207"/>
      <c r="C44" s="198" t="s">
        <v>187</v>
      </c>
      <c r="D44" s="184">
        <f>SUM(E44:P44)</f>
        <v>53557</v>
      </c>
      <c r="E44" s="197">
        <f t="shared" ref="E44:P44" si="15">+E42-E43</f>
        <v>0</v>
      </c>
      <c r="F44" s="197">
        <f>+F42-F43</f>
        <v>0</v>
      </c>
      <c r="G44" s="197">
        <f>+G42-G43</f>
        <v>53557</v>
      </c>
      <c r="H44" s="197">
        <f t="shared" si="15"/>
        <v>0</v>
      </c>
      <c r="I44" s="197">
        <f t="shared" si="15"/>
        <v>0</v>
      </c>
      <c r="J44" s="197">
        <f t="shared" si="15"/>
        <v>0</v>
      </c>
      <c r="K44" s="197">
        <f>+K42-K43</f>
        <v>0</v>
      </c>
      <c r="L44" s="197">
        <f t="shared" si="15"/>
        <v>0</v>
      </c>
      <c r="M44" s="197">
        <f t="shared" si="15"/>
        <v>0</v>
      </c>
      <c r="N44" s="199">
        <f t="shared" si="15"/>
        <v>0</v>
      </c>
      <c r="O44" s="197">
        <f t="shared" si="15"/>
        <v>0</v>
      </c>
      <c r="P44" s="199">
        <f t="shared" si="15"/>
        <v>0</v>
      </c>
      <c r="R44" s="194"/>
      <c r="S44" s="195"/>
    </row>
    <row r="45" spans="1:19" s="193" customFormat="1" ht="15.75" customHeight="1">
      <c r="A45" s="192"/>
      <c r="C45" s="179" t="s">
        <v>194</v>
      </c>
      <c r="D45" s="214"/>
      <c r="E45" s="215">
        <v>0</v>
      </c>
      <c r="F45" s="215"/>
      <c r="G45" s="215" t="s">
        <v>16</v>
      </c>
      <c r="H45" s="215"/>
      <c r="I45" s="215"/>
      <c r="J45" s="215"/>
      <c r="K45" s="215"/>
      <c r="L45" s="215"/>
      <c r="M45" s="215"/>
      <c r="N45" s="215"/>
      <c r="O45" s="215"/>
      <c r="P45" s="215"/>
      <c r="R45" s="194"/>
    </row>
    <row r="46" spans="1:19" s="193" customFormat="1" ht="15.75" customHeight="1">
      <c r="A46" s="192"/>
      <c r="C46" s="183" t="s">
        <v>189</v>
      </c>
      <c r="D46" s="184">
        <f>SUM(E46:P46)</f>
        <v>-3650520</v>
      </c>
      <c r="E46" s="186">
        <f>+[3]PARTIMES!E66</f>
        <v>0</v>
      </c>
      <c r="F46" s="186">
        <f>+[3]PARTIMES!F66</f>
        <v>0</v>
      </c>
      <c r="G46" s="186">
        <f>+[3]PARTIMES!G66</f>
        <v>-3650520</v>
      </c>
      <c r="H46" s="186">
        <f>+[3]PARTIMES!H66</f>
        <v>0</v>
      </c>
      <c r="I46" s="186">
        <f>+[3]PARTIMES!I66</f>
        <v>0</v>
      </c>
      <c r="J46" s="186">
        <f>+[3]PARTIMES!J66</f>
        <v>0</v>
      </c>
      <c r="K46" s="218"/>
      <c r="L46" s="186"/>
      <c r="M46" s="186"/>
      <c r="N46" s="188"/>
      <c r="O46" s="188"/>
      <c r="P46" s="188"/>
      <c r="R46" s="194"/>
      <c r="S46" s="195"/>
    </row>
    <row r="47" spans="1:19" ht="15.75" customHeight="1">
      <c r="A47" s="171"/>
      <c r="C47" s="183" t="s">
        <v>190</v>
      </c>
      <c r="D47" s="184">
        <f>SUM(E47:P47)</f>
        <v>-36505</v>
      </c>
      <c r="E47" s="186">
        <f t="shared" ref="E47:J47" si="16">+ROUND(E46*0.01,0)</f>
        <v>0</v>
      </c>
      <c r="F47" s="186">
        <f t="shared" si="16"/>
        <v>0</v>
      </c>
      <c r="G47" s="186">
        <f t="shared" si="16"/>
        <v>-36505</v>
      </c>
      <c r="H47" s="186">
        <f t="shared" si="16"/>
        <v>0</v>
      </c>
      <c r="I47" s="186">
        <f t="shared" si="16"/>
        <v>0</v>
      </c>
      <c r="J47" s="186">
        <f t="shared" si="16"/>
        <v>0</v>
      </c>
      <c r="K47" s="186">
        <f t="shared" ref="K47:P47" si="17">+ROUND(K46*0.1,0)</f>
        <v>0</v>
      </c>
      <c r="L47" s="186">
        <f t="shared" si="17"/>
        <v>0</v>
      </c>
      <c r="M47" s="186">
        <f t="shared" si="17"/>
        <v>0</v>
      </c>
      <c r="N47" s="186">
        <f t="shared" si="17"/>
        <v>0</v>
      </c>
      <c r="O47" s="186">
        <f t="shared" si="17"/>
        <v>0</v>
      </c>
      <c r="P47" s="186">
        <f t="shared" si="17"/>
        <v>0</v>
      </c>
      <c r="R47" s="172"/>
      <c r="S47" s="173"/>
    </row>
    <row r="48" spans="1:19" s="193" customFormat="1" ht="15.75" customHeight="1">
      <c r="A48" s="192"/>
      <c r="C48" s="183" t="s">
        <v>186</v>
      </c>
      <c r="D48" s="184">
        <f>SUM(E48:P48)</f>
        <v>0</v>
      </c>
      <c r="E48" s="186"/>
      <c r="F48" s="186"/>
      <c r="G48" s="186"/>
      <c r="H48" s="186"/>
      <c r="I48" s="186"/>
      <c r="J48" s="186"/>
      <c r="K48" s="188"/>
      <c r="L48" s="188"/>
      <c r="M48" s="188"/>
      <c r="N48" s="188"/>
      <c r="O48" s="188"/>
      <c r="P48" s="188"/>
      <c r="R48" s="194"/>
      <c r="S48" s="195"/>
    </row>
    <row r="49" spans="1:19" s="193" customFormat="1" ht="15.75" customHeight="1">
      <c r="A49" s="192"/>
      <c r="C49" s="198" t="s">
        <v>187</v>
      </c>
      <c r="D49" s="184">
        <f>SUM(E49:P49)</f>
        <v>-36505</v>
      </c>
      <c r="E49" s="191">
        <f t="shared" ref="E49:P49" si="18">+E47-E48</f>
        <v>0</v>
      </c>
      <c r="F49" s="191">
        <f t="shared" si="18"/>
        <v>0</v>
      </c>
      <c r="G49" s="191">
        <f t="shared" si="18"/>
        <v>-36505</v>
      </c>
      <c r="H49" s="191">
        <f t="shared" si="18"/>
        <v>0</v>
      </c>
      <c r="I49" s="191">
        <f t="shared" si="18"/>
        <v>0</v>
      </c>
      <c r="J49" s="191">
        <f t="shared" si="18"/>
        <v>0</v>
      </c>
      <c r="K49" s="208">
        <f t="shared" si="18"/>
        <v>0</v>
      </c>
      <c r="L49" s="208">
        <f>+L47-L48</f>
        <v>0</v>
      </c>
      <c r="M49" s="208">
        <f t="shared" si="18"/>
        <v>0</v>
      </c>
      <c r="N49" s="208">
        <f t="shared" si="18"/>
        <v>0</v>
      </c>
      <c r="O49" s="191">
        <f t="shared" si="18"/>
        <v>0</v>
      </c>
      <c r="P49" s="208">
        <f t="shared" si="18"/>
        <v>0</v>
      </c>
      <c r="R49" s="194"/>
      <c r="S49" s="195"/>
    </row>
    <row r="50" spans="1:19" s="193" customFormat="1" ht="15.75" customHeight="1">
      <c r="A50" s="192"/>
      <c r="C50" s="179" t="s">
        <v>195</v>
      </c>
      <c r="D50" s="214"/>
      <c r="E50" s="215"/>
      <c r="F50" s="215"/>
      <c r="G50" s="215" t="s">
        <v>16</v>
      </c>
      <c r="H50" s="215"/>
      <c r="I50" s="215"/>
      <c r="J50" s="215"/>
      <c r="K50" s="215"/>
      <c r="L50" s="215"/>
      <c r="M50" s="215"/>
      <c r="N50" s="215"/>
      <c r="O50" s="215"/>
      <c r="P50" s="215"/>
      <c r="R50" s="194"/>
      <c r="S50" s="195"/>
    </row>
    <row r="51" spans="1:19" s="193" customFormat="1" ht="15.75" customHeight="1">
      <c r="A51" s="192"/>
      <c r="C51" s="183" t="s">
        <v>189</v>
      </c>
      <c r="D51" s="184">
        <f>SUM(E51:P51)</f>
        <v>10796828</v>
      </c>
      <c r="E51" s="186">
        <f>+[3]PARTIMES!E71</f>
        <v>10796828</v>
      </c>
      <c r="F51" s="186">
        <f>+[3]PARTIMES!F71</f>
        <v>0</v>
      </c>
      <c r="G51" s="186">
        <f>+[3]PARTIMES!G71</f>
        <v>0</v>
      </c>
      <c r="H51" s="186">
        <f>+[3]PARTIMES!H71</f>
        <v>0</v>
      </c>
      <c r="I51" s="186">
        <f>+[3]PARTIMES!I71</f>
        <v>0</v>
      </c>
      <c r="J51" s="186">
        <f>+[3]PARTIMES!J71</f>
        <v>0</v>
      </c>
      <c r="K51" s="186">
        <f>+[3]PARTIMES!K71</f>
        <v>0</v>
      </c>
      <c r="L51" s="186">
        <f>+[3]PARTIMES!L71</f>
        <v>0</v>
      </c>
      <c r="M51" s="186">
        <f>+[3]PARTIMES!M71</f>
        <v>0</v>
      </c>
      <c r="N51" s="186">
        <f>+[3]PARTIMES!N71</f>
        <v>0</v>
      </c>
      <c r="O51" s="186">
        <f>+[3]PARTIMES!O71</f>
        <v>0</v>
      </c>
      <c r="P51" s="186">
        <f>+[3]PARTIMES!P71</f>
        <v>0</v>
      </c>
      <c r="R51" s="194"/>
      <c r="S51" s="195"/>
    </row>
    <row r="52" spans="1:19" ht="15.75" customHeight="1">
      <c r="A52" s="171"/>
      <c r="C52" s="183" t="s">
        <v>190</v>
      </c>
      <c r="D52" s="184">
        <f>SUM(E52:P52)</f>
        <v>107968</v>
      </c>
      <c r="E52" s="186">
        <f t="shared" ref="E52:J52" si="19">+ROUND(E51*0.01,0)</f>
        <v>107968</v>
      </c>
      <c r="F52" s="186">
        <f t="shared" si="19"/>
        <v>0</v>
      </c>
      <c r="G52" s="186">
        <f t="shared" si="19"/>
        <v>0</v>
      </c>
      <c r="H52" s="186">
        <f t="shared" si="19"/>
        <v>0</v>
      </c>
      <c r="I52" s="186">
        <f t="shared" si="19"/>
        <v>0</v>
      </c>
      <c r="J52" s="186">
        <f t="shared" si="19"/>
        <v>0</v>
      </c>
      <c r="K52" s="186">
        <f t="shared" ref="K52:P52" si="20">+ROUND(K51*0.1,0)</f>
        <v>0</v>
      </c>
      <c r="L52" s="186">
        <f t="shared" si="20"/>
        <v>0</v>
      </c>
      <c r="M52" s="186">
        <f t="shared" si="20"/>
        <v>0</v>
      </c>
      <c r="N52" s="186">
        <f t="shared" si="20"/>
        <v>0</v>
      </c>
      <c r="O52" s="186">
        <f t="shared" si="20"/>
        <v>0</v>
      </c>
      <c r="P52" s="186">
        <f t="shared" si="20"/>
        <v>0</v>
      </c>
      <c r="R52" s="172"/>
      <c r="S52" s="173"/>
    </row>
    <row r="53" spans="1:19" s="193" customFormat="1" ht="15.75" customHeight="1">
      <c r="A53" s="192"/>
      <c r="C53" s="183" t="s">
        <v>186</v>
      </c>
      <c r="D53" s="184">
        <f>SUM(E53:P53)</f>
        <v>0</v>
      </c>
      <c r="E53" s="186"/>
      <c r="F53" s="186"/>
      <c r="G53" s="186"/>
      <c r="H53" s="186"/>
      <c r="I53" s="186"/>
      <c r="J53" s="186"/>
      <c r="K53" s="188"/>
      <c r="L53" s="188"/>
      <c r="M53" s="188"/>
      <c r="N53" s="188"/>
      <c r="O53" s="188"/>
      <c r="P53" s="188"/>
      <c r="R53" s="194"/>
      <c r="S53" s="219"/>
    </row>
    <row r="54" spans="1:19" s="193" customFormat="1" ht="15.75" customHeight="1">
      <c r="A54" s="192"/>
      <c r="C54" s="198" t="s">
        <v>187</v>
      </c>
      <c r="D54" s="184">
        <f>SUM(E54:P54)</f>
        <v>107968</v>
      </c>
      <c r="E54" s="191">
        <f t="shared" ref="E54:P54" si="21">+E52-E53</f>
        <v>107968</v>
      </c>
      <c r="F54" s="191">
        <f t="shared" si="21"/>
        <v>0</v>
      </c>
      <c r="G54" s="191">
        <f t="shared" si="21"/>
        <v>0</v>
      </c>
      <c r="H54" s="191">
        <f t="shared" si="21"/>
        <v>0</v>
      </c>
      <c r="I54" s="191">
        <f t="shared" si="21"/>
        <v>0</v>
      </c>
      <c r="J54" s="191">
        <f t="shared" si="21"/>
        <v>0</v>
      </c>
      <c r="K54" s="208">
        <f t="shared" si="21"/>
        <v>0</v>
      </c>
      <c r="L54" s="208">
        <f t="shared" si="21"/>
        <v>0</v>
      </c>
      <c r="M54" s="208">
        <f t="shared" si="21"/>
        <v>0</v>
      </c>
      <c r="N54" s="208">
        <f t="shared" si="21"/>
        <v>0</v>
      </c>
      <c r="O54" s="191">
        <f t="shared" si="21"/>
        <v>0</v>
      </c>
      <c r="P54" s="208">
        <f t="shared" si="21"/>
        <v>0</v>
      </c>
      <c r="R54" s="194"/>
      <c r="S54" s="219"/>
    </row>
    <row r="55" spans="1:19" s="193" customFormat="1" ht="15.75" customHeight="1">
      <c r="A55" s="192"/>
      <c r="C55" s="220"/>
      <c r="D55" s="221" t="s">
        <v>16</v>
      </c>
      <c r="E55" s="222"/>
      <c r="F55" s="222"/>
      <c r="G55" s="222"/>
      <c r="H55" s="222"/>
      <c r="I55" s="222"/>
      <c r="J55" s="222"/>
      <c r="K55" s="223"/>
      <c r="L55" s="223"/>
      <c r="M55" s="223"/>
      <c r="N55" s="223"/>
      <c r="O55" s="222"/>
      <c r="P55" s="223"/>
      <c r="R55" s="194"/>
    </row>
    <row r="56" spans="1:19" ht="15.75" customHeight="1">
      <c r="A56" s="171"/>
      <c r="C56" s="224" t="s">
        <v>196</v>
      </c>
      <c r="D56" s="199">
        <f>+D11++D16+D21+D26+D31+D41+D46+D51</f>
        <v>1923453569</v>
      </c>
      <c r="E56" s="199">
        <f t="shared" ref="E56:P59" si="22">+E11++E16+E21+E26+E31+E41+E46+E51</f>
        <v>582006171</v>
      </c>
      <c r="F56" s="199">
        <f t="shared" si="22"/>
        <v>733968344</v>
      </c>
      <c r="G56" s="199">
        <f t="shared" si="22"/>
        <v>607479054</v>
      </c>
      <c r="H56" s="199">
        <f t="shared" si="22"/>
        <v>0</v>
      </c>
      <c r="I56" s="199">
        <f t="shared" si="22"/>
        <v>0</v>
      </c>
      <c r="J56" s="199">
        <f t="shared" si="22"/>
        <v>0</v>
      </c>
      <c r="K56" s="199">
        <f t="shared" si="22"/>
        <v>0</v>
      </c>
      <c r="L56" s="199">
        <f t="shared" si="22"/>
        <v>0</v>
      </c>
      <c r="M56" s="199">
        <f t="shared" si="22"/>
        <v>0</v>
      </c>
      <c r="N56" s="199">
        <f t="shared" si="22"/>
        <v>0</v>
      </c>
      <c r="O56" s="199">
        <f t="shared" si="22"/>
        <v>0</v>
      </c>
      <c r="P56" s="199">
        <f t="shared" si="22"/>
        <v>0</v>
      </c>
      <c r="Q56" s="225"/>
      <c r="R56" s="194"/>
    </row>
    <row r="57" spans="1:19" ht="15.75" customHeight="1">
      <c r="A57" s="171"/>
      <c r="C57" s="224" t="s">
        <v>197</v>
      </c>
      <c r="D57" s="199">
        <f>+D12++D17+D22+D27+D32+D42+D47+D52</f>
        <v>19234535</v>
      </c>
      <c r="E57" s="199">
        <f>+E12++E17+E22+E27+E32+E42+E47+E52</f>
        <v>5820061</v>
      </c>
      <c r="F57" s="199">
        <f t="shared" si="22"/>
        <v>7339684</v>
      </c>
      <c r="G57" s="199">
        <f>+G12++G17+G22+G27+G32+G42+G47+G52</f>
        <v>6074790</v>
      </c>
      <c r="H57" s="199">
        <f t="shared" si="22"/>
        <v>0</v>
      </c>
      <c r="I57" s="199">
        <f t="shared" si="22"/>
        <v>0</v>
      </c>
      <c r="J57" s="199">
        <f t="shared" si="22"/>
        <v>0</v>
      </c>
      <c r="K57" s="199">
        <f t="shared" si="22"/>
        <v>0</v>
      </c>
      <c r="L57" s="199">
        <f t="shared" si="22"/>
        <v>0</v>
      </c>
      <c r="M57" s="199">
        <f t="shared" si="22"/>
        <v>0</v>
      </c>
      <c r="N57" s="199">
        <f t="shared" si="22"/>
        <v>0</v>
      </c>
      <c r="O57" s="199">
        <f t="shared" si="22"/>
        <v>0</v>
      </c>
      <c r="P57" s="199">
        <f t="shared" si="22"/>
        <v>0</v>
      </c>
      <c r="Q57" s="226"/>
      <c r="R57" s="194"/>
    </row>
    <row r="58" spans="1:19" ht="15.75" customHeight="1">
      <c r="A58" s="171"/>
      <c r="C58" s="224" t="s">
        <v>198</v>
      </c>
      <c r="D58" s="199">
        <f>+D13++D18+D23+D28+D33+D43+D48+D53</f>
        <v>0</v>
      </c>
      <c r="E58" s="199">
        <f t="shared" si="22"/>
        <v>0</v>
      </c>
      <c r="F58" s="199">
        <f t="shared" si="22"/>
        <v>0</v>
      </c>
      <c r="G58" s="199">
        <f t="shared" si="22"/>
        <v>0</v>
      </c>
      <c r="H58" s="199">
        <f t="shared" si="22"/>
        <v>0</v>
      </c>
      <c r="I58" s="199">
        <f t="shared" si="22"/>
        <v>0</v>
      </c>
      <c r="J58" s="199">
        <f t="shared" si="22"/>
        <v>0</v>
      </c>
      <c r="K58" s="199">
        <f t="shared" si="22"/>
        <v>0</v>
      </c>
      <c r="L58" s="199">
        <f t="shared" si="22"/>
        <v>0</v>
      </c>
      <c r="M58" s="199">
        <f t="shared" si="22"/>
        <v>0</v>
      </c>
      <c r="N58" s="199">
        <f t="shared" si="22"/>
        <v>0</v>
      </c>
      <c r="O58" s="199">
        <f t="shared" si="22"/>
        <v>0</v>
      </c>
      <c r="P58" s="199">
        <f t="shared" si="22"/>
        <v>0</v>
      </c>
      <c r="Q58" s="226"/>
      <c r="R58" s="194"/>
    </row>
    <row r="59" spans="1:19" ht="15.75" customHeight="1">
      <c r="A59" s="171"/>
      <c r="C59" s="224" t="s">
        <v>187</v>
      </c>
      <c r="D59" s="199">
        <f>+D14++D19+D24+D29+D34+D44+D49+D54</f>
        <v>19234535</v>
      </c>
      <c r="E59" s="199">
        <f t="shared" si="22"/>
        <v>5820061</v>
      </c>
      <c r="F59" s="199">
        <f t="shared" si="22"/>
        <v>7339684</v>
      </c>
      <c r="G59" s="199">
        <f t="shared" si="22"/>
        <v>6074790</v>
      </c>
      <c r="H59" s="199">
        <f t="shared" si="22"/>
        <v>0</v>
      </c>
      <c r="I59" s="199">
        <f t="shared" si="22"/>
        <v>0</v>
      </c>
      <c r="J59" s="199">
        <f t="shared" si="22"/>
        <v>0</v>
      </c>
      <c r="K59" s="199">
        <f t="shared" si="22"/>
        <v>0</v>
      </c>
      <c r="L59" s="199">
        <f t="shared" si="22"/>
        <v>0</v>
      </c>
      <c r="M59" s="199">
        <f t="shared" si="22"/>
        <v>0</v>
      </c>
      <c r="N59" s="199">
        <f t="shared" si="22"/>
        <v>0</v>
      </c>
      <c r="O59" s="199">
        <f t="shared" si="22"/>
        <v>0</v>
      </c>
      <c r="P59" s="199">
        <f t="shared" si="22"/>
        <v>0</v>
      </c>
      <c r="Q59" s="226"/>
      <c r="R59" s="194"/>
    </row>
    <row r="60" spans="1:19" ht="15.75" customHeight="1">
      <c r="A60" s="171"/>
      <c r="C60" s="227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194"/>
    </row>
    <row r="61" spans="1:19" ht="15.75" customHeight="1">
      <c r="A61" s="171"/>
      <c r="C61" s="224" t="s">
        <v>199</v>
      </c>
      <c r="D61" s="199">
        <f>SUM(E61:J61)</f>
        <v>177937</v>
      </c>
      <c r="E61" s="199">
        <v>0</v>
      </c>
      <c r="F61" s="199">
        <f>+F17</f>
        <v>63150</v>
      </c>
      <c r="G61" s="199">
        <f>+G17+G47+G42</f>
        <v>114787</v>
      </c>
      <c r="H61" s="199">
        <f>+H17</f>
        <v>0</v>
      </c>
      <c r="I61" s="199">
        <f>+I17</f>
        <v>0</v>
      </c>
      <c r="J61" s="199">
        <f>+J17</f>
        <v>0</v>
      </c>
      <c r="K61" s="226"/>
      <c r="L61" s="226"/>
      <c r="M61" s="226"/>
      <c r="N61" s="226"/>
      <c r="O61" s="226"/>
      <c r="P61" s="226"/>
      <c r="Q61" s="226"/>
      <c r="R61" s="194"/>
    </row>
    <row r="62" spans="1:19" ht="15.75" customHeight="1">
      <c r="A62" s="171"/>
      <c r="C62" s="224" t="s">
        <v>200</v>
      </c>
      <c r="D62" s="199">
        <f>SUM(E62:J62)</f>
        <v>19056598</v>
      </c>
      <c r="E62" s="199">
        <f>+E12+E22+E27+E32+E52</f>
        <v>5820061</v>
      </c>
      <c r="F62" s="199">
        <f>+F12+F22+F27+F32</f>
        <v>7276534</v>
      </c>
      <c r="G62" s="199">
        <f>+G12+G22+G27+G32</f>
        <v>5960003</v>
      </c>
      <c r="H62" s="199">
        <f>+H17++H22+H27+H32+H37+H47+H52+H57</f>
        <v>0</v>
      </c>
      <c r="I62" s="199">
        <f>+I17++I22+I27+I32+I37+I47+I52+I57</f>
        <v>0</v>
      </c>
      <c r="J62" s="199">
        <f>+J17++J22+J27+J32+J37+J47+J52+J57</f>
        <v>0</v>
      </c>
      <c r="K62" s="226"/>
      <c r="L62" s="226"/>
      <c r="M62" s="226"/>
      <c r="N62" s="226"/>
      <c r="O62" s="226"/>
      <c r="P62" s="226"/>
      <c r="Q62" s="226"/>
      <c r="R62" s="194"/>
    </row>
    <row r="63" spans="1:19" ht="15.75" customHeight="1">
      <c r="A63" s="171"/>
      <c r="C63" s="224" t="s">
        <v>201</v>
      </c>
      <c r="D63" s="199">
        <f>SUM(D61:D62)</f>
        <v>19234535</v>
      </c>
      <c r="E63" s="199">
        <f t="shared" ref="E63:J63" si="23">SUM(E61:E62)</f>
        <v>5820061</v>
      </c>
      <c r="F63" s="199">
        <f>SUM(F61:F62)</f>
        <v>7339684</v>
      </c>
      <c r="G63" s="199">
        <f t="shared" si="23"/>
        <v>6074790</v>
      </c>
      <c r="H63" s="199">
        <f t="shared" si="23"/>
        <v>0</v>
      </c>
      <c r="I63" s="199">
        <f t="shared" si="23"/>
        <v>0</v>
      </c>
      <c r="J63" s="199">
        <f t="shared" si="23"/>
        <v>0</v>
      </c>
      <c r="K63" s="226"/>
      <c r="L63" s="226"/>
      <c r="M63" s="226"/>
      <c r="N63" s="226"/>
      <c r="O63" s="226"/>
      <c r="P63" s="226"/>
      <c r="Q63" s="226"/>
      <c r="R63" s="194"/>
    </row>
    <row r="64" spans="1:19" ht="15.75" customHeight="1">
      <c r="A64" s="171"/>
      <c r="C64" s="224" t="s">
        <v>202</v>
      </c>
      <c r="D64" s="199">
        <f>+D63-D57</f>
        <v>0</v>
      </c>
      <c r="E64" s="199">
        <f>+E63-E57</f>
        <v>0</v>
      </c>
      <c r="F64" s="199">
        <f>+F63-F57</f>
        <v>0</v>
      </c>
      <c r="G64" s="199">
        <f t="shared" ref="G64:J64" si="24">+G63-G57</f>
        <v>0</v>
      </c>
      <c r="H64" s="199">
        <f t="shared" si="24"/>
        <v>0</v>
      </c>
      <c r="I64" s="199">
        <f t="shared" si="24"/>
        <v>0</v>
      </c>
      <c r="J64" s="199">
        <f t="shared" si="24"/>
        <v>0</v>
      </c>
      <c r="K64" s="226"/>
      <c r="L64" s="226"/>
      <c r="M64" s="226"/>
      <c r="N64" s="226"/>
      <c r="O64" s="226"/>
      <c r="P64" s="226"/>
      <c r="Q64" s="226"/>
      <c r="R64" s="194"/>
    </row>
    <row r="65" spans="1:18" ht="9" customHeight="1">
      <c r="A65" s="171"/>
      <c r="E65" s="228"/>
      <c r="F65" s="228"/>
      <c r="G65" s="228"/>
      <c r="H65" s="228"/>
      <c r="I65" s="228"/>
      <c r="J65" s="228"/>
      <c r="K65" s="228"/>
      <c r="L65" s="229"/>
      <c r="M65" s="228"/>
      <c r="N65" s="228"/>
      <c r="O65" s="228"/>
      <c r="P65" s="228"/>
      <c r="R65" s="172"/>
    </row>
    <row r="66" spans="1:18" ht="6.75" customHeight="1" thickBot="1">
      <c r="A66" s="230"/>
      <c r="B66" s="231"/>
      <c r="C66" s="231"/>
      <c r="D66" s="232"/>
      <c r="E66" s="231"/>
      <c r="F66" s="231"/>
      <c r="G66" s="231"/>
      <c r="H66" s="231"/>
      <c r="I66" s="231"/>
      <c r="J66" s="231"/>
      <c r="K66" s="233"/>
      <c r="L66" s="233"/>
      <c r="M66" s="233"/>
      <c r="N66" s="231"/>
      <c r="O66" s="231"/>
      <c r="P66" s="231"/>
      <c r="Q66" s="231"/>
      <c r="R66" s="234"/>
    </row>
    <row r="67" spans="1:18" ht="13.5" thickTop="1">
      <c r="G67" s="187"/>
    </row>
    <row r="68" spans="1:18">
      <c r="F68" s="187"/>
      <c r="G68" s="187"/>
      <c r="H68" s="235"/>
    </row>
    <row r="69" spans="1:18">
      <c r="J69" s="187"/>
      <c r="L69" s="173"/>
      <c r="O69" s="187"/>
    </row>
    <row r="70" spans="1:18">
      <c r="G70" s="187"/>
      <c r="J70" s="187"/>
    </row>
    <row r="71" spans="1:18">
      <c r="K71" s="173"/>
    </row>
    <row r="72" spans="1:18">
      <c r="K72" s="173">
        <v>1925147</v>
      </c>
      <c r="O72" s="236"/>
    </row>
    <row r="73" spans="1:18">
      <c r="K73" s="173">
        <v>902555</v>
      </c>
      <c r="O73" s="236"/>
    </row>
    <row r="74" spans="1:18">
      <c r="K74" s="173">
        <f>SUM(K72:K73)</f>
        <v>2827702</v>
      </c>
      <c r="O74" s="236"/>
    </row>
    <row r="75" spans="1:18">
      <c r="K75" s="173"/>
    </row>
    <row r="76" spans="1:18">
      <c r="K76" s="173"/>
    </row>
    <row r="77" spans="1:18">
      <c r="K77" s="173"/>
    </row>
    <row r="78" spans="1:18">
      <c r="K78" s="173"/>
    </row>
    <row r="79" spans="1:18">
      <c r="J79" s="173"/>
    </row>
    <row r="80" spans="1:18">
      <c r="J80" s="173"/>
    </row>
    <row r="81" spans="10:10">
      <c r="J81" s="173"/>
    </row>
    <row r="82" spans="10:10">
      <c r="J82" s="173"/>
    </row>
  </sheetData>
  <mergeCells count="5">
    <mergeCell ref="C2:P2"/>
    <mergeCell ref="C3:P3"/>
    <mergeCell ref="C4:P4"/>
    <mergeCell ref="C6:P6"/>
    <mergeCell ref="C20:D20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view="pageBreakPreview" zoomScale="78" zoomScaleNormal="75" zoomScaleSheetLayoutView="78" workbookViewId="0">
      <selection activeCell="C6" sqref="C6:M69"/>
    </sheetView>
  </sheetViews>
  <sheetFormatPr baseColWidth="10" defaultRowHeight="12.75"/>
  <cols>
    <col min="1" max="1" width="1.140625" style="64" customWidth="1"/>
    <col min="2" max="2" width="3.85546875" style="64" customWidth="1"/>
    <col min="3" max="3" width="33" style="64" customWidth="1"/>
    <col min="4" max="5" width="19.7109375" style="91" customWidth="1"/>
    <col min="6" max="7" width="19.7109375" style="64" customWidth="1"/>
    <col min="8" max="8" width="19.7109375" style="91" customWidth="1"/>
    <col min="9" max="12" width="18.7109375" style="91" customWidth="1"/>
    <col min="13" max="13" width="21.28515625" style="91" customWidth="1"/>
    <col min="14" max="14" width="4" style="64" customWidth="1"/>
    <col min="15" max="15" width="1.28515625" style="64" customWidth="1"/>
    <col min="16" max="16" width="26.7109375" style="64" customWidth="1"/>
    <col min="17" max="256" width="11.42578125" style="64"/>
    <col min="257" max="257" width="1.140625" style="64" customWidth="1"/>
    <col min="258" max="258" width="3.85546875" style="64" customWidth="1"/>
    <col min="259" max="259" width="33" style="64" customWidth="1"/>
    <col min="260" max="264" width="19.7109375" style="64" customWidth="1"/>
    <col min="265" max="268" width="18.7109375" style="64" customWidth="1"/>
    <col min="269" max="269" width="21.28515625" style="64" customWidth="1"/>
    <col min="270" max="270" width="4" style="64" customWidth="1"/>
    <col min="271" max="271" width="1.28515625" style="64" customWidth="1"/>
    <col min="272" max="272" width="26.7109375" style="64" customWidth="1"/>
    <col min="273" max="512" width="11.42578125" style="64"/>
    <col min="513" max="513" width="1.140625" style="64" customWidth="1"/>
    <col min="514" max="514" width="3.85546875" style="64" customWidth="1"/>
    <col min="515" max="515" width="33" style="64" customWidth="1"/>
    <col min="516" max="520" width="19.7109375" style="64" customWidth="1"/>
    <col min="521" max="524" width="18.7109375" style="64" customWidth="1"/>
    <col min="525" max="525" width="21.28515625" style="64" customWidth="1"/>
    <col min="526" max="526" width="4" style="64" customWidth="1"/>
    <col min="527" max="527" width="1.28515625" style="64" customWidth="1"/>
    <col min="528" max="528" width="26.7109375" style="64" customWidth="1"/>
    <col min="529" max="768" width="11.42578125" style="64"/>
    <col min="769" max="769" width="1.140625" style="64" customWidth="1"/>
    <col min="770" max="770" width="3.85546875" style="64" customWidth="1"/>
    <col min="771" max="771" width="33" style="64" customWidth="1"/>
    <col min="772" max="776" width="19.7109375" style="64" customWidth="1"/>
    <col min="777" max="780" width="18.7109375" style="64" customWidth="1"/>
    <col min="781" max="781" width="21.28515625" style="64" customWidth="1"/>
    <col min="782" max="782" width="4" style="64" customWidth="1"/>
    <col min="783" max="783" width="1.28515625" style="64" customWidth="1"/>
    <col min="784" max="784" width="26.7109375" style="64" customWidth="1"/>
    <col min="785" max="1024" width="11.42578125" style="64"/>
    <col min="1025" max="1025" width="1.140625" style="64" customWidth="1"/>
    <col min="1026" max="1026" width="3.85546875" style="64" customWidth="1"/>
    <col min="1027" max="1027" width="33" style="64" customWidth="1"/>
    <col min="1028" max="1032" width="19.7109375" style="64" customWidth="1"/>
    <col min="1033" max="1036" width="18.7109375" style="64" customWidth="1"/>
    <col min="1037" max="1037" width="21.28515625" style="64" customWidth="1"/>
    <col min="1038" max="1038" width="4" style="64" customWidth="1"/>
    <col min="1039" max="1039" width="1.28515625" style="64" customWidth="1"/>
    <col min="1040" max="1040" width="26.7109375" style="64" customWidth="1"/>
    <col min="1041" max="1280" width="11.42578125" style="64"/>
    <col min="1281" max="1281" width="1.140625" style="64" customWidth="1"/>
    <col min="1282" max="1282" width="3.85546875" style="64" customWidth="1"/>
    <col min="1283" max="1283" width="33" style="64" customWidth="1"/>
    <col min="1284" max="1288" width="19.7109375" style="64" customWidth="1"/>
    <col min="1289" max="1292" width="18.7109375" style="64" customWidth="1"/>
    <col min="1293" max="1293" width="21.28515625" style="64" customWidth="1"/>
    <col min="1294" max="1294" width="4" style="64" customWidth="1"/>
    <col min="1295" max="1295" width="1.28515625" style="64" customWidth="1"/>
    <col min="1296" max="1296" width="26.7109375" style="64" customWidth="1"/>
    <col min="1297" max="1536" width="11.42578125" style="64"/>
    <col min="1537" max="1537" width="1.140625" style="64" customWidth="1"/>
    <col min="1538" max="1538" width="3.85546875" style="64" customWidth="1"/>
    <col min="1539" max="1539" width="33" style="64" customWidth="1"/>
    <col min="1540" max="1544" width="19.7109375" style="64" customWidth="1"/>
    <col min="1545" max="1548" width="18.7109375" style="64" customWidth="1"/>
    <col min="1549" max="1549" width="21.28515625" style="64" customWidth="1"/>
    <col min="1550" max="1550" width="4" style="64" customWidth="1"/>
    <col min="1551" max="1551" width="1.28515625" style="64" customWidth="1"/>
    <col min="1552" max="1552" width="26.7109375" style="64" customWidth="1"/>
    <col min="1553" max="1792" width="11.42578125" style="64"/>
    <col min="1793" max="1793" width="1.140625" style="64" customWidth="1"/>
    <col min="1794" max="1794" width="3.85546875" style="64" customWidth="1"/>
    <col min="1795" max="1795" width="33" style="64" customWidth="1"/>
    <col min="1796" max="1800" width="19.7109375" style="64" customWidth="1"/>
    <col min="1801" max="1804" width="18.7109375" style="64" customWidth="1"/>
    <col min="1805" max="1805" width="21.28515625" style="64" customWidth="1"/>
    <col min="1806" max="1806" width="4" style="64" customWidth="1"/>
    <col min="1807" max="1807" width="1.28515625" style="64" customWidth="1"/>
    <col min="1808" max="1808" width="26.7109375" style="64" customWidth="1"/>
    <col min="1809" max="2048" width="11.42578125" style="64"/>
    <col min="2049" max="2049" width="1.140625" style="64" customWidth="1"/>
    <col min="2050" max="2050" width="3.85546875" style="64" customWidth="1"/>
    <col min="2051" max="2051" width="33" style="64" customWidth="1"/>
    <col min="2052" max="2056" width="19.7109375" style="64" customWidth="1"/>
    <col min="2057" max="2060" width="18.7109375" style="64" customWidth="1"/>
    <col min="2061" max="2061" width="21.28515625" style="64" customWidth="1"/>
    <col min="2062" max="2062" width="4" style="64" customWidth="1"/>
    <col min="2063" max="2063" width="1.28515625" style="64" customWidth="1"/>
    <col min="2064" max="2064" width="26.7109375" style="64" customWidth="1"/>
    <col min="2065" max="2304" width="11.42578125" style="64"/>
    <col min="2305" max="2305" width="1.140625" style="64" customWidth="1"/>
    <col min="2306" max="2306" width="3.85546875" style="64" customWidth="1"/>
    <col min="2307" max="2307" width="33" style="64" customWidth="1"/>
    <col min="2308" max="2312" width="19.7109375" style="64" customWidth="1"/>
    <col min="2313" max="2316" width="18.7109375" style="64" customWidth="1"/>
    <col min="2317" max="2317" width="21.28515625" style="64" customWidth="1"/>
    <col min="2318" max="2318" width="4" style="64" customWidth="1"/>
    <col min="2319" max="2319" width="1.28515625" style="64" customWidth="1"/>
    <col min="2320" max="2320" width="26.7109375" style="64" customWidth="1"/>
    <col min="2321" max="2560" width="11.42578125" style="64"/>
    <col min="2561" max="2561" width="1.140625" style="64" customWidth="1"/>
    <col min="2562" max="2562" width="3.85546875" style="64" customWidth="1"/>
    <col min="2563" max="2563" width="33" style="64" customWidth="1"/>
    <col min="2564" max="2568" width="19.7109375" style="64" customWidth="1"/>
    <col min="2569" max="2572" width="18.7109375" style="64" customWidth="1"/>
    <col min="2573" max="2573" width="21.28515625" style="64" customWidth="1"/>
    <col min="2574" max="2574" width="4" style="64" customWidth="1"/>
    <col min="2575" max="2575" width="1.28515625" style="64" customWidth="1"/>
    <col min="2576" max="2576" width="26.7109375" style="64" customWidth="1"/>
    <col min="2577" max="2816" width="11.42578125" style="64"/>
    <col min="2817" max="2817" width="1.140625" style="64" customWidth="1"/>
    <col min="2818" max="2818" width="3.85546875" style="64" customWidth="1"/>
    <col min="2819" max="2819" width="33" style="64" customWidth="1"/>
    <col min="2820" max="2824" width="19.7109375" style="64" customWidth="1"/>
    <col min="2825" max="2828" width="18.7109375" style="64" customWidth="1"/>
    <col min="2829" max="2829" width="21.28515625" style="64" customWidth="1"/>
    <col min="2830" max="2830" width="4" style="64" customWidth="1"/>
    <col min="2831" max="2831" width="1.28515625" style="64" customWidth="1"/>
    <col min="2832" max="2832" width="26.7109375" style="64" customWidth="1"/>
    <col min="2833" max="3072" width="11.42578125" style="64"/>
    <col min="3073" max="3073" width="1.140625" style="64" customWidth="1"/>
    <col min="3074" max="3074" width="3.85546875" style="64" customWidth="1"/>
    <col min="3075" max="3075" width="33" style="64" customWidth="1"/>
    <col min="3076" max="3080" width="19.7109375" style="64" customWidth="1"/>
    <col min="3081" max="3084" width="18.7109375" style="64" customWidth="1"/>
    <col min="3085" max="3085" width="21.28515625" style="64" customWidth="1"/>
    <col min="3086" max="3086" width="4" style="64" customWidth="1"/>
    <col min="3087" max="3087" width="1.28515625" style="64" customWidth="1"/>
    <col min="3088" max="3088" width="26.7109375" style="64" customWidth="1"/>
    <col min="3089" max="3328" width="11.42578125" style="64"/>
    <col min="3329" max="3329" width="1.140625" style="64" customWidth="1"/>
    <col min="3330" max="3330" width="3.85546875" style="64" customWidth="1"/>
    <col min="3331" max="3331" width="33" style="64" customWidth="1"/>
    <col min="3332" max="3336" width="19.7109375" style="64" customWidth="1"/>
    <col min="3337" max="3340" width="18.7109375" style="64" customWidth="1"/>
    <col min="3341" max="3341" width="21.28515625" style="64" customWidth="1"/>
    <col min="3342" max="3342" width="4" style="64" customWidth="1"/>
    <col min="3343" max="3343" width="1.28515625" style="64" customWidth="1"/>
    <col min="3344" max="3344" width="26.7109375" style="64" customWidth="1"/>
    <col min="3345" max="3584" width="11.42578125" style="64"/>
    <col min="3585" max="3585" width="1.140625" style="64" customWidth="1"/>
    <col min="3586" max="3586" width="3.85546875" style="64" customWidth="1"/>
    <col min="3587" max="3587" width="33" style="64" customWidth="1"/>
    <col min="3588" max="3592" width="19.7109375" style="64" customWidth="1"/>
    <col min="3593" max="3596" width="18.7109375" style="64" customWidth="1"/>
    <col min="3597" max="3597" width="21.28515625" style="64" customWidth="1"/>
    <col min="3598" max="3598" width="4" style="64" customWidth="1"/>
    <col min="3599" max="3599" width="1.28515625" style="64" customWidth="1"/>
    <col min="3600" max="3600" width="26.7109375" style="64" customWidth="1"/>
    <col min="3601" max="3840" width="11.42578125" style="64"/>
    <col min="3841" max="3841" width="1.140625" style="64" customWidth="1"/>
    <col min="3842" max="3842" width="3.85546875" style="64" customWidth="1"/>
    <col min="3843" max="3843" width="33" style="64" customWidth="1"/>
    <col min="3844" max="3848" width="19.7109375" style="64" customWidth="1"/>
    <col min="3849" max="3852" width="18.7109375" style="64" customWidth="1"/>
    <col min="3853" max="3853" width="21.28515625" style="64" customWidth="1"/>
    <col min="3854" max="3854" width="4" style="64" customWidth="1"/>
    <col min="3855" max="3855" width="1.28515625" style="64" customWidth="1"/>
    <col min="3856" max="3856" width="26.7109375" style="64" customWidth="1"/>
    <col min="3857" max="4096" width="11.42578125" style="64"/>
    <col min="4097" max="4097" width="1.140625" style="64" customWidth="1"/>
    <col min="4098" max="4098" width="3.85546875" style="64" customWidth="1"/>
    <col min="4099" max="4099" width="33" style="64" customWidth="1"/>
    <col min="4100" max="4104" width="19.7109375" style="64" customWidth="1"/>
    <col min="4105" max="4108" width="18.7109375" style="64" customWidth="1"/>
    <col min="4109" max="4109" width="21.28515625" style="64" customWidth="1"/>
    <col min="4110" max="4110" width="4" style="64" customWidth="1"/>
    <col min="4111" max="4111" width="1.28515625" style="64" customWidth="1"/>
    <col min="4112" max="4112" width="26.7109375" style="64" customWidth="1"/>
    <col min="4113" max="4352" width="11.42578125" style="64"/>
    <col min="4353" max="4353" width="1.140625" style="64" customWidth="1"/>
    <col min="4354" max="4354" width="3.85546875" style="64" customWidth="1"/>
    <col min="4355" max="4355" width="33" style="64" customWidth="1"/>
    <col min="4356" max="4360" width="19.7109375" style="64" customWidth="1"/>
    <col min="4361" max="4364" width="18.7109375" style="64" customWidth="1"/>
    <col min="4365" max="4365" width="21.28515625" style="64" customWidth="1"/>
    <col min="4366" max="4366" width="4" style="64" customWidth="1"/>
    <col min="4367" max="4367" width="1.28515625" style="64" customWidth="1"/>
    <col min="4368" max="4368" width="26.7109375" style="64" customWidth="1"/>
    <col min="4369" max="4608" width="11.42578125" style="64"/>
    <col min="4609" max="4609" width="1.140625" style="64" customWidth="1"/>
    <col min="4610" max="4610" width="3.85546875" style="64" customWidth="1"/>
    <col min="4611" max="4611" width="33" style="64" customWidth="1"/>
    <col min="4612" max="4616" width="19.7109375" style="64" customWidth="1"/>
    <col min="4617" max="4620" width="18.7109375" style="64" customWidth="1"/>
    <col min="4621" max="4621" width="21.28515625" style="64" customWidth="1"/>
    <col min="4622" max="4622" width="4" style="64" customWidth="1"/>
    <col min="4623" max="4623" width="1.28515625" style="64" customWidth="1"/>
    <col min="4624" max="4624" width="26.7109375" style="64" customWidth="1"/>
    <col min="4625" max="4864" width="11.42578125" style="64"/>
    <col min="4865" max="4865" width="1.140625" style="64" customWidth="1"/>
    <col min="4866" max="4866" width="3.85546875" style="64" customWidth="1"/>
    <col min="4867" max="4867" width="33" style="64" customWidth="1"/>
    <col min="4868" max="4872" width="19.7109375" style="64" customWidth="1"/>
    <col min="4873" max="4876" width="18.7109375" style="64" customWidth="1"/>
    <col min="4877" max="4877" width="21.28515625" style="64" customWidth="1"/>
    <col min="4878" max="4878" width="4" style="64" customWidth="1"/>
    <col min="4879" max="4879" width="1.28515625" style="64" customWidth="1"/>
    <col min="4880" max="4880" width="26.7109375" style="64" customWidth="1"/>
    <col min="4881" max="5120" width="11.42578125" style="64"/>
    <col min="5121" max="5121" width="1.140625" style="64" customWidth="1"/>
    <col min="5122" max="5122" width="3.85546875" style="64" customWidth="1"/>
    <col min="5123" max="5123" width="33" style="64" customWidth="1"/>
    <col min="5124" max="5128" width="19.7109375" style="64" customWidth="1"/>
    <col min="5129" max="5132" width="18.7109375" style="64" customWidth="1"/>
    <col min="5133" max="5133" width="21.28515625" style="64" customWidth="1"/>
    <col min="5134" max="5134" width="4" style="64" customWidth="1"/>
    <col min="5135" max="5135" width="1.28515625" style="64" customWidth="1"/>
    <col min="5136" max="5136" width="26.7109375" style="64" customWidth="1"/>
    <col min="5137" max="5376" width="11.42578125" style="64"/>
    <col min="5377" max="5377" width="1.140625" style="64" customWidth="1"/>
    <col min="5378" max="5378" width="3.85546875" style="64" customWidth="1"/>
    <col min="5379" max="5379" width="33" style="64" customWidth="1"/>
    <col min="5380" max="5384" width="19.7109375" style="64" customWidth="1"/>
    <col min="5385" max="5388" width="18.7109375" style="64" customWidth="1"/>
    <col min="5389" max="5389" width="21.28515625" style="64" customWidth="1"/>
    <col min="5390" max="5390" width="4" style="64" customWidth="1"/>
    <col min="5391" max="5391" width="1.28515625" style="64" customWidth="1"/>
    <col min="5392" max="5392" width="26.7109375" style="64" customWidth="1"/>
    <col min="5393" max="5632" width="11.42578125" style="64"/>
    <col min="5633" max="5633" width="1.140625" style="64" customWidth="1"/>
    <col min="5634" max="5634" width="3.85546875" style="64" customWidth="1"/>
    <col min="5635" max="5635" width="33" style="64" customWidth="1"/>
    <col min="5636" max="5640" width="19.7109375" style="64" customWidth="1"/>
    <col min="5641" max="5644" width="18.7109375" style="64" customWidth="1"/>
    <col min="5645" max="5645" width="21.28515625" style="64" customWidth="1"/>
    <col min="5646" max="5646" width="4" style="64" customWidth="1"/>
    <col min="5647" max="5647" width="1.28515625" style="64" customWidth="1"/>
    <col min="5648" max="5648" width="26.7109375" style="64" customWidth="1"/>
    <col min="5649" max="5888" width="11.42578125" style="64"/>
    <col min="5889" max="5889" width="1.140625" style="64" customWidth="1"/>
    <col min="5890" max="5890" width="3.85546875" style="64" customWidth="1"/>
    <col min="5891" max="5891" width="33" style="64" customWidth="1"/>
    <col min="5892" max="5896" width="19.7109375" style="64" customWidth="1"/>
    <col min="5897" max="5900" width="18.7109375" style="64" customWidth="1"/>
    <col min="5901" max="5901" width="21.28515625" style="64" customWidth="1"/>
    <col min="5902" max="5902" width="4" style="64" customWidth="1"/>
    <col min="5903" max="5903" width="1.28515625" style="64" customWidth="1"/>
    <col min="5904" max="5904" width="26.7109375" style="64" customWidth="1"/>
    <col min="5905" max="6144" width="11.42578125" style="64"/>
    <col min="6145" max="6145" width="1.140625" style="64" customWidth="1"/>
    <col min="6146" max="6146" width="3.85546875" style="64" customWidth="1"/>
    <col min="6147" max="6147" width="33" style="64" customWidth="1"/>
    <col min="6148" max="6152" width="19.7109375" style="64" customWidth="1"/>
    <col min="6153" max="6156" width="18.7109375" style="64" customWidth="1"/>
    <col min="6157" max="6157" width="21.28515625" style="64" customWidth="1"/>
    <col min="6158" max="6158" width="4" style="64" customWidth="1"/>
    <col min="6159" max="6159" width="1.28515625" style="64" customWidth="1"/>
    <col min="6160" max="6160" width="26.7109375" style="64" customWidth="1"/>
    <col min="6161" max="6400" width="11.42578125" style="64"/>
    <col min="6401" max="6401" width="1.140625" style="64" customWidth="1"/>
    <col min="6402" max="6402" width="3.85546875" style="64" customWidth="1"/>
    <col min="6403" max="6403" width="33" style="64" customWidth="1"/>
    <col min="6404" max="6408" width="19.7109375" style="64" customWidth="1"/>
    <col min="6409" max="6412" width="18.7109375" style="64" customWidth="1"/>
    <col min="6413" max="6413" width="21.28515625" style="64" customWidth="1"/>
    <col min="6414" max="6414" width="4" style="64" customWidth="1"/>
    <col min="6415" max="6415" width="1.28515625" style="64" customWidth="1"/>
    <col min="6416" max="6416" width="26.7109375" style="64" customWidth="1"/>
    <col min="6417" max="6656" width="11.42578125" style="64"/>
    <col min="6657" max="6657" width="1.140625" style="64" customWidth="1"/>
    <col min="6658" max="6658" width="3.85546875" style="64" customWidth="1"/>
    <col min="6659" max="6659" width="33" style="64" customWidth="1"/>
    <col min="6660" max="6664" width="19.7109375" style="64" customWidth="1"/>
    <col min="6665" max="6668" width="18.7109375" style="64" customWidth="1"/>
    <col min="6669" max="6669" width="21.28515625" style="64" customWidth="1"/>
    <col min="6670" max="6670" width="4" style="64" customWidth="1"/>
    <col min="6671" max="6671" width="1.28515625" style="64" customWidth="1"/>
    <col min="6672" max="6672" width="26.7109375" style="64" customWidth="1"/>
    <col min="6673" max="6912" width="11.42578125" style="64"/>
    <col min="6913" max="6913" width="1.140625" style="64" customWidth="1"/>
    <col min="6914" max="6914" width="3.85546875" style="64" customWidth="1"/>
    <col min="6915" max="6915" width="33" style="64" customWidth="1"/>
    <col min="6916" max="6920" width="19.7109375" style="64" customWidth="1"/>
    <col min="6921" max="6924" width="18.7109375" style="64" customWidth="1"/>
    <col min="6925" max="6925" width="21.28515625" style="64" customWidth="1"/>
    <col min="6926" max="6926" width="4" style="64" customWidth="1"/>
    <col min="6927" max="6927" width="1.28515625" style="64" customWidth="1"/>
    <col min="6928" max="6928" width="26.7109375" style="64" customWidth="1"/>
    <col min="6929" max="7168" width="11.42578125" style="64"/>
    <col min="7169" max="7169" width="1.140625" style="64" customWidth="1"/>
    <col min="7170" max="7170" width="3.85546875" style="64" customWidth="1"/>
    <col min="7171" max="7171" width="33" style="64" customWidth="1"/>
    <col min="7172" max="7176" width="19.7109375" style="64" customWidth="1"/>
    <col min="7177" max="7180" width="18.7109375" style="64" customWidth="1"/>
    <col min="7181" max="7181" width="21.28515625" style="64" customWidth="1"/>
    <col min="7182" max="7182" width="4" style="64" customWidth="1"/>
    <col min="7183" max="7183" width="1.28515625" style="64" customWidth="1"/>
    <col min="7184" max="7184" width="26.7109375" style="64" customWidth="1"/>
    <col min="7185" max="7424" width="11.42578125" style="64"/>
    <col min="7425" max="7425" width="1.140625" style="64" customWidth="1"/>
    <col min="7426" max="7426" width="3.85546875" style="64" customWidth="1"/>
    <col min="7427" max="7427" width="33" style="64" customWidth="1"/>
    <col min="7428" max="7432" width="19.7109375" style="64" customWidth="1"/>
    <col min="7433" max="7436" width="18.7109375" style="64" customWidth="1"/>
    <col min="7437" max="7437" width="21.28515625" style="64" customWidth="1"/>
    <col min="7438" max="7438" width="4" style="64" customWidth="1"/>
    <col min="7439" max="7439" width="1.28515625" style="64" customWidth="1"/>
    <col min="7440" max="7440" width="26.7109375" style="64" customWidth="1"/>
    <col min="7441" max="7680" width="11.42578125" style="64"/>
    <col min="7681" max="7681" width="1.140625" style="64" customWidth="1"/>
    <col min="7682" max="7682" width="3.85546875" style="64" customWidth="1"/>
    <col min="7683" max="7683" width="33" style="64" customWidth="1"/>
    <col min="7684" max="7688" width="19.7109375" style="64" customWidth="1"/>
    <col min="7689" max="7692" width="18.7109375" style="64" customWidth="1"/>
    <col min="7693" max="7693" width="21.28515625" style="64" customWidth="1"/>
    <col min="7694" max="7694" width="4" style="64" customWidth="1"/>
    <col min="7695" max="7695" width="1.28515625" style="64" customWidth="1"/>
    <col min="7696" max="7696" width="26.7109375" style="64" customWidth="1"/>
    <col min="7697" max="7936" width="11.42578125" style="64"/>
    <col min="7937" max="7937" width="1.140625" style="64" customWidth="1"/>
    <col min="7938" max="7938" width="3.85546875" style="64" customWidth="1"/>
    <col min="7939" max="7939" width="33" style="64" customWidth="1"/>
    <col min="7940" max="7944" width="19.7109375" style="64" customWidth="1"/>
    <col min="7945" max="7948" width="18.7109375" style="64" customWidth="1"/>
    <col min="7949" max="7949" width="21.28515625" style="64" customWidth="1"/>
    <col min="7950" max="7950" width="4" style="64" customWidth="1"/>
    <col min="7951" max="7951" width="1.28515625" style="64" customWidth="1"/>
    <col min="7952" max="7952" width="26.7109375" style="64" customWidth="1"/>
    <col min="7953" max="8192" width="11.42578125" style="64"/>
    <col min="8193" max="8193" width="1.140625" style="64" customWidth="1"/>
    <col min="8194" max="8194" width="3.85546875" style="64" customWidth="1"/>
    <col min="8195" max="8195" width="33" style="64" customWidth="1"/>
    <col min="8196" max="8200" width="19.7109375" style="64" customWidth="1"/>
    <col min="8201" max="8204" width="18.7109375" style="64" customWidth="1"/>
    <col min="8205" max="8205" width="21.28515625" style="64" customWidth="1"/>
    <col min="8206" max="8206" width="4" style="64" customWidth="1"/>
    <col min="8207" max="8207" width="1.28515625" style="64" customWidth="1"/>
    <col min="8208" max="8208" width="26.7109375" style="64" customWidth="1"/>
    <col min="8209" max="8448" width="11.42578125" style="64"/>
    <col min="8449" max="8449" width="1.140625" style="64" customWidth="1"/>
    <col min="8450" max="8450" width="3.85546875" style="64" customWidth="1"/>
    <col min="8451" max="8451" width="33" style="64" customWidth="1"/>
    <col min="8452" max="8456" width="19.7109375" style="64" customWidth="1"/>
    <col min="8457" max="8460" width="18.7109375" style="64" customWidth="1"/>
    <col min="8461" max="8461" width="21.28515625" style="64" customWidth="1"/>
    <col min="8462" max="8462" width="4" style="64" customWidth="1"/>
    <col min="8463" max="8463" width="1.28515625" style="64" customWidth="1"/>
    <col min="8464" max="8464" width="26.7109375" style="64" customWidth="1"/>
    <col min="8465" max="8704" width="11.42578125" style="64"/>
    <col min="8705" max="8705" width="1.140625" style="64" customWidth="1"/>
    <col min="8706" max="8706" width="3.85546875" style="64" customWidth="1"/>
    <col min="8707" max="8707" width="33" style="64" customWidth="1"/>
    <col min="8708" max="8712" width="19.7109375" style="64" customWidth="1"/>
    <col min="8713" max="8716" width="18.7109375" style="64" customWidth="1"/>
    <col min="8717" max="8717" width="21.28515625" style="64" customWidth="1"/>
    <col min="8718" max="8718" width="4" style="64" customWidth="1"/>
    <col min="8719" max="8719" width="1.28515625" style="64" customWidth="1"/>
    <col min="8720" max="8720" width="26.7109375" style="64" customWidth="1"/>
    <col min="8721" max="8960" width="11.42578125" style="64"/>
    <col min="8961" max="8961" width="1.140625" style="64" customWidth="1"/>
    <col min="8962" max="8962" width="3.85546875" style="64" customWidth="1"/>
    <col min="8963" max="8963" width="33" style="64" customWidth="1"/>
    <col min="8964" max="8968" width="19.7109375" style="64" customWidth="1"/>
    <col min="8969" max="8972" width="18.7109375" style="64" customWidth="1"/>
    <col min="8973" max="8973" width="21.28515625" style="64" customWidth="1"/>
    <col min="8974" max="8974" width="4" style="64" customWidth="1"/>
    <col min="8975" max="8975" width="1.28515625" style="64" customWidth="1"/>
    <col min="8976" max="8976" width="26.7109375" style="64" customWidth="1"/>
    <col min="8977" max="9216" width="11.42578125" style="64"/>
    <col min="9217" max="9217" width="1.140625" style="64" customWidth="1"/>
    <col min="9218" max="9218" width="3.85546875" style="64" customWidth="1"/>
    <col min="9219" max="9219" width="33" style="64" customWidth="1"/>
    <col min="9220" max="9224" width="19.7109375" style="64" customWidth="1"/>
    <col min="9225" max="9228" width="18.7109375" style="64" customWidth="1"/>
    <col min="9229" max="9229" width="21.28515625" style="64" customWidth="1"/>
    <col min="9230" max="9230" width="4" style="64" customWidth="1"/>
    <col min="9231" max="9231" width="1.28515625" style="64" customWidth="1"/>
    <col min="9232" max="9232" width="26.7109375" style="64" customWidth="1"/>
    <col min="9233" max="9472" width="11.42578125" style="64"/>
    <col min="9473" max="9473" width="1.140625" style="64" customWidth="1"/>
    <col min="9474" max="9474" width="3.85546875" style="64" customWidth="1"/>
    <col min="9475" max="9475" width="33" style="64" customWidth="1"/>
    <col min="9476" max="9480" width="19.7109375" style="64" customWidth="1"/>
    <col min="9481" max="9484" width="18.7109375" style="64" customWidth="1"/>
    <col min="9485" max="9485" width="21.28515625" style="64" customWidth="1"/>
    <col min="9486" max="9486" width="4" style="64" customWidth="1"/>
    <col min="9487" max="9487" width="1.28515625" style="64" customWidth="1"/>
    <col min="9488" max="9488" width="26.7109375" style="64" customWidth="1"/>
    <col min="9489" max="9728" width="11.42578125" style="64"/>
    <col min="9729" max="9729" width="1.140625" style="64" customWidth="1"/>
    <col min="9730" max="9730" width="3.85546875" style="64" customWidth="1"/>
    <col min="9731" max="9731" width="33" style="64" customWidth="1"/>
    <col min="9732" max="9736" width="19.7109375" style="64" customWidth="1"/>
    <col min="9737" max="9740" width="18.7109375" style="64" customWidth="1"/>
    <col min="9741" max="9741" width="21.28515625" style="64" customWidth="1"/>
    <col min="9742" max="9742" width="4" style="64" customWidth="1"/>
    <col min="9743" max="9743" width="1.28515625" style="64" customWidth="1"/>
    <col min="9744" max="9744" width="26.7109375" style="64" customWidth="1"/>
    <col min="9745" max="9984" width="11.42578125" style="64"/>
    <col min="9985" max="9985" width="1.140625" style="64" customWidth="1"/>
    <col min="9986" max="9986" width="3.85546875" style="64" customWidth="1"/>
    <col min="9987" max="9987" width="33" style="64" customWidth="1"/>
    <col min="9988" max="9992" width="19.7109375" style="64" customWidth="1"/>
    <col min="9993" max="9996" width="18.7109375" style="64" customWidth="1"/>
    <col min="9997" max="9997" width="21.28515625" style="64" customWidth="1"/>
    <col min="9998" max="9998" width="4" style="64" customWidth="1"/>
    <col min="9999" max="9999" width="1.28515625" style="64" customWidth="1"/>
    <col min="10000" max="10000" width="26.7109375" style="64" customWidth="1"/>
    <col min="10001" max="10240" width="11.42578125" style="64"/>
    <col min="10241" max="10241" width="1.140625" style="64" customWidth="1"/>
    <col min="10242" max="10242" width="3.85546875" style="64" customWidth="1"/>
    <col min="10243" max="10243" width="33" style="64" customWidth="1"/>
    <col min="10244" max="10248" width="19.7109375" style="64" customWidth="1"/>
    <col min="10249" max="10252" width="18.7109375" style="64" customWidth="1"/>
    <col min="10253" max="10253" width="21.28515625" style="64" customWidth="1"/>
    <col min="10254" max="10254" width="4" style="64" customWidth="1"/>
    <col min="10255" max="10255" width="1.28515625" style="64" customWidth="1"/>
    <col min="10256" max="10256" width="26.7109375" style="64" customWidth="1"/>
    <col min="10257" max="10496" width="11.42578125" style="64"/>
    <col min="10497" max="10497" width="1.140625" style="64" customWidth="1"/>
    <col min="10498" max="10498" width="3.85546875" style="64" customWidth="1"/>
    <col min="10499" max="10499" width="33" style="64" customWidth="1"/>
    <col min="10500" max="10504" width="19.7109375" style="64" customWidth="1"/>
    <col min="10505" max="10508" width="18.7109375" style="64" customWidth="1"/>
    <col min="10509" max="10509" width="21.28515625" style="64" customWidth="1"/>
    <col min="10510" max="10510" width="4" style="64" customWidth="1"/>
    <col min="10511" max="10511" width="1.28515625" style="64" customWidth="1"/>
    <col min="10512" max="10512" width="26.7109375" style="64" customWidth="1"/>
    <col min="10513" max="10752" width="11.42578125" style="64"/>
    <col min="10753" max="10753" width="1.140625" style="64" customWidth="1"/>
    <col min="10754" max="10754" width="3.85546875" style="64" customWidth="1"/>
    <col min="10755" max="10755" width="33" style="64" customWidth="1"/>
    <col min="10756" max="10760" width="19.7109375" style="64" customWidth="1"/>
    <col min="10761" max="10764" width="18.7109375" style="64" customWidth="1"/>
    <col min="10765" max="10765" width="21.28515625" style="64" customWidth="1"/>
    <col min="10766" max="10766" width="4" style="64" customWidth="1"/>
    <col min="10767" max="10767" width="1.28515625" style="64" customWidth="1"/>
    <col min="10768" max="10768" width="26.7109375" style="64" customWidth="1"/>
    <col min="10769" max="11008" width="11.42578125" style="64"/>
    <col min="11009" max="11009" width="1.140625" style="64" customWidth="1"/>
    <col min="11010" max="11010" width="3.85546875" style="64" customWidth="1"/>
    <col min="11011" max="11011" width="33" style="64" customWidth="1"/>
    <col min="11012" max="11016" width="19.7109375" style="64" customWidth="1"/>
    <col min="11017" max="11020" width="18.7109375" style="64" customWidth="1"/>
    <col min="11021" max="11021" width="21.28515625" style="64" customWidth="1"/>
    <col min="11022" max="11022" width="4" style="64" customWidth="1"/>
    <col min="11023" max="11023" width="1.28515625" style="64" customWidth="1"/>
    <col min="11024" max="11024" width="26.7109375" style="64" customWidth="1"/>
    <col min="11025" max="11264" width="11.42578125" style="64"/>
    <col min="11265" max="11265" width="1.140625" style="64" customWidth="1"/>
    <col min="11266" max="11266" width="3.85546875" style="64" customWidth="1"/>
    <col min="11267" max="11267" width="33" style="64" customWidth="1"/>
    <col min="11268" max="11272" width="19.7109375" style="64" customWidth="1"/>
    <col min="11273" max="11276" width="18.7109375" style="64" customWidth="1"/>
    <col min="11277" max="11277" width="21.28515625" style="64" customWidth="1"/>
    <col min="11278" max="11278" width="4" style="64" customWidth="1"/>
    <col min="11279" max="11279" width="1.28515625" style="64" customWidth="1"/>
    <col min="11280" max="11280" width="26.7109375" style="64" customWidth="1"/>
    <col min="11281" max="11520" width="11.42578125" style="64"/>
    <col min="11521" max="11521" width="1.140625" style="64" customWidth="1"/>
    <col min="11522" max="11522" width="3.85546875" style="64" customWidth="1"/>
    <col min="11523" max="11523" width="33" style="64" customWidth="1"/>
    <col min="11524" max="11528" width="19.7109375" style="64" customWidth="1"/>
    <col min="11529" max="11532" width="18.7109375" style="64" customWidth="1"/>
    <col min="11533" max="11533" width="21.28515625" style="64" customWidth="1"/>
    <col min="11534" max="11534" width="4" style="64" customWidth="1"/>
    <col min="11535" max="11535" width="1.28515625" style="64" customWidth="1"/>
    <col min="11536" max="11536" width="26.7109375" style="64" customWidth="1"/>
    <col min="11537" max="11776" width="11.42578125" style="64"/>
    <col min="11777" max="11777" width="1.140625" style="64" customWidth="1"/>
    <col min="11778" max="11778" width="3.85546875" style="64" customWidth="1"/>
    <col min="11779" max="11779" width="33" style="64" customWidth="1"/>
    <col min="11780" max="11784" width="19.7109375" style="64" customWidth="1"/>
    <col min="11785" max="11788" width="18.7109375" style="64" customWidth="1"/>
    <col min="11789" max="11789" width="21.28515625" style="64" customWidth="1"/>
    <col min="11790" max="11790" width="4" style="64" customWidth="1"/>
    <col min="11791" max="11791" width="1.28515625" style="64" customWidth="1"/>
    <col min="11792" max="11792" width="26.7109375" style="64" customWidth="1"/>
    <col min="11793" max="12032" width="11.42578125" style="64"/>
    <col min="12033" max="12033" width="1.140625" style="64" customWidth="1"/>
    <col min="12034" max="12034" width="3.85546875" style="64" customWidth="1"/>
    <col min="12035" max="12035" width="33" style="64" customWidth="1"/>
    <col min="12036" max="12040" width="19.7109375" style="64" customWidth="1"/>
    <col min="12041" max="12044" width="18.7109375" style="64" customWidth="1"/>
    <col min="12045" max="12045" width="21.28515625" style="64" customWidth="1"/>
    <col min="12046" max="12046" width="4" style="64" customWidth="1"/>
    <col min="12047" max="12047" width="1.28515625" style="64" customWidth="1"/>
    <col min="12048" max="12048" width="26.7109375" style="64" customWidth="1"/>
    <col min="12049" max="12288" width="11.42578125" style="64"/>
    <col min="12289" max="12289" width="1.140625" style="64" customWidth="1"/>
    <col min="12290" max="12290" width="3.85546875" style="64" customWidth="1"/>
    <col min="12291" max="12291" width="33" style="64" customWidth="1"/>
    <col min="12292" max="12296" width="19.7109375" style="64" customWidth="1"/>
    <col min="12297" max="12300" width="18.7109375" style="64" customWidth="1"/>
    <col min="12301" max="12301" width="21.28515625" style="64" customWidth="1"/>
    <col min="12302" max="12302" width="4" style="64" customWidth="1"/>
    <col min="12303" max="12303" width="1.28515625" style="64" customWidth="1"/>
    <col min="12304" max="12304" width="26.7109375" style="64" customWidth="1"/>
    <col min="12305" max="12544" width="11.42578125" style="64"/>
    <col min="12545" max="12545" width="1.140625" style="64" customWidth="1"/>
    <col min="12546" max="12546" width="3.85546875" style="64" customWidth="1"/>
    <col min="12547" max="12547" width="33" style="64" customWidth="1"/>
    <col min="12548" max="12552" width="19.7109375" style="64" customWidth="1"/>
    <col min="12553" max="12556" width="18.7109375" style="64" customWidth="1"/>
    <col min="12557" max="12557" width="21.28515625" style="64" customWidth="1"/>
    <col min="12558" max="12558" width="4" style="64" customWidth="1"/>
    <col min="12559" max="12559" width="1.28515625" style="64" customWidth="1"/>
    <col min="12560" max="12560" width="26.7109375" style="64" customWidth="1"/>
    <col min="12561" max="12800" width="11.42578125" style="64"/>
    <col min="12801" max="12801" width="1.140625" style="64" customWidth="1"/>
    <col min="12802" max="12802" width="3.85546875" style="64" customWidth="1"/>
    <col min="12803" max="12803" width="33" style="64" customWidth="1"/>
    <col min="12804" max="12808" width="19.7109375" style="64" customWidth="1"/>
    <col min="12809" max="12812" width="18.7109375" style="64" customWidth="1"/>
    <col min="12813" max="12813" width="21.28515625" style="64" customWidth="1"/>
    <col min="12814" max="12814" width="4" style="64" customWidth="1"/>
    <col min="12815" max="12815" width="1.28515625" style="64" customWidth="1"/>
    <col min="12816" max="12816" width="26.7109375" style="64" customWidth="1"/>
    <col min="12817" max="13056" width="11.42578125" style="64"/>
    <col min="13057" max="13057" width="1.140625" style="64" customWidth="1"/>
    <col min="13058" max="13058" width="3.85546875" style="64" customWidth="1"/>
    <col min="13059" max="13059" width="33" style="64" customWidth="1"/>
    <col min="13060" max="13064" width="19.7109375" style="64" customWidth="1"/>
    <col min="13065" max="13068" width="18.7109375" style="64" customWidth="1"/>
    <col min="13069" max="13069" width="21.28515625" style="64" customWidth="1"/>
    <col min="13070" max="13070" width="4" style="64" customWidth="1"/>
    <col min="13071" max="13071" width="1.28515625" style="64" customWidth="1"/>
    <col min="13072" max="13072" width="26.7109375" style="64" customWidth="1"/>
    <col min="13073" max="13312" width="11.42578125" style="64"/>
    <col min="13313" max="13313" width="1.140625" style="64" customWidth="1"/>
    <col min="13314" max="13314" width="3.85546875" style="64" customWidth="1"/>
    <col min="13315" max="13315" width="33" style="64" customWidth="1"/>
    <col min="13316" max="13320" width="19.7109375" style="64" customWidth="1"/>
    <col min="13321" max="13324" width="18.7109375" style="64" customWidth="1"/>
    <col min="13325" max="13325" width="21.28515625" style="64" customWidth="1"/>
    <col min="13326" max="13326" width="4" style="64" customWidth="1"/>
    <col min="13327" max="13327" width="1.28515625" style="64" customWidth="1"/>
    <col min="13328" max="13328" width="26.7109375" style="64" customWidth="1"/>
    <col min="13329" max="13568" width="11.42578125" style="64"/>
    <col min="13569" max="13569" width="1.140625" style="64" customWidth="1"/>
    <col min="13570" max="13570" width="3.85546875" style="64" customWidth="1"/>
    <col min="13571" max="13571" width="33" style="64" customWidth="1"/>
    <col min="13572" max="13576" width="19.7109375" style="64" customWidth="1"/>
    <col min="13577" max="13580" width="18.7109375" style="64" customWidth="1"/>
    <col min="13581" max="13581" width="21.28515625" style="64" customWidth="1"/>
    <col min="13582" max="13582" width="4" style="64" customWidth="1"/>
    <col min="13583" max="13583" width="1.28515625" style="64" customWidth="1"/>
    <col min="13584" max="13584" width="26.7109375" style="64" customWidth="1"/>
    <col min="13585" max="13824" width="11.42578125" style="64"/>
    <col min="13825" max="13825" width="1.140625" style="64" customWidth="1"/>
    <col min="13826" max="13826" width="3.85546875" style="64" customWidth="1"/>
    <col min="13827" max="13827" width="33" style="64" customWidth="1"/>
    <col min="13828" max="13832" width="19.7109375" style="64" customWidth="1"/>
    <col min="13833" max="13836" width="18.7109375" style="64" customWidth="1"/>
    <col min="13837" max="13837" width="21.28515625" style="64" customWidth="1"/>
    <col min="13838" max="13838" width="4" style="64" customWidth="1"/>
    <col min="13839" max="13839" width="1.28515625" style="64" customWidth="1"/>
    <col min="13840" max="13840" width="26.7109375" style="64" customWidth="1"/>
    <col min="13841" max="14080" width="11.42578125" style="64"/>
    <col min="14081" max="14081" width="1.140625" style="64" customWidth="1"/>
    <col min="14082" max="14082" width="3.85546875" style="64" customWidth="1"/>
    <col min="14083" max="14083" width="33" style="64" customWidth="1"/>
    <col min="14084" max="14088" width="19.7109375" style="64" customWidth="1"/>
    <col min="14089" max="14092" width="18.7109375" style="64" customWidth="1"/>
    <col min="14093" max="14093" width="21.28515625" style="64" customWidth="1"/>
    <col min="14094" max="14094" width="4" style="64" customWidth="1"/>
    <col min="14095" max="14095" width="1.28515625" style="64" customWidth="1"/>
    <col min="14096" max="14096" width="26.7109375" style="64" customWidth="1"/>
    <col min="14097" max="14336" width="11.42578125" style="64"/>
    <col min="14337" max="14337" width="1.140625" style="64" customWidth="1"/>
    <col min="14338" max="14338" width="3.85546875" style="64" customWidth="1"/>
    <col min="14339" max="14339" width="33" style="64" customWidth="1"/>
    <col min="14340" max="14344" width="19.7109375" style="64" customWidth="1"/>
    <col min="14345" max="14348" width="18.7109375" style="64" customWidth="1"/>
    <col min="14349" max="14349" width="21.28515625" style="64" customWidth="1"/>
    <col min="14350" max="14350" width="4" style="64" customWidth="1"/>
    <col min="14351" max="14351" width="1.28515625" style="64" customWidth="1"/>
    <col min="14352" max="14352" width="26.7109375" style="64" customWidth="1"/>
    <col min="14353" max="14592" width="11.42578125" style="64"/>
    <col min="14593" max="14593" width="1.140625" style="64" customWidth="1"/>
    <col min="14594" max="14594" width="3.85546875" style="64" customWidth="1"/>
    <col min="14595" max="14595" width="33" style="64" customWidth="1"/>
    <col min="14596" max="14600" width="19.7109375" style="64" customWidth="1"/>
    <col min="14601" max="14604" width="18.7109375" style="64" customWidth="1"/>
    <col min="14605" max="14605" width="21.28515625" style="64" customWidth="1"/>
    <col min="14606" max="14606" width="4" style="64" customWidth="1"/>
    <col min="14607" max="14607" width="1.28515625" style="64" customWidth="1"/>
    <col min="14608" max="14608" width="26.7109375" style="64" customWidth="1"/>
    <col min="14609" max="14848" width="11.42578125" style="64"/>
    <col min="14849" max="14849" width="1.140625" style="64" customWidth="1"/>
    <col min="14850" max="14850" width="3.85546875" style="64" customWidth="1"/>
    <col min="14851" max="14851" width="33" style="64" customWidth="1"/>
    <col min="14852" max="14856" width="19.7109375" style="64" customWidth="1"/>
    <col min="14857" max="14860" width="18.7109375" style="64" customWidth="1"/>
    <col min="14861" max="14861" width="21.28515625" style="64" customWidth="1"/>
    <col min="14862" max="14862" width="4" style="64" customWidth="1"/>
    <col min="14863" max="14863" width="1.28515625" style="64" customWidth="1"/>
    <col min="14864" max="14864" width="26.7109375" style="64" customWidth="1"/>
    <col min="14865" max="15104" width="11.42578125" style="64"/>
    <col min="15105" max="15105" width="1.140625" style="64" customWidth="1"/>
    <col min="15106" max="15106" width="3.85546875" style="64" customWidth="1"/>
    <col min="15107" max="15107" width="33" style="64" customWidth="1"/>
    <col min="15108" max="15112" width="19.7109375" style="64" customWidth="1"/>
    <col min="15113" max="15116" width="18.7109375" style="64" customWidth="1"/>
    <col min="15117" max="15117" width="21.28515625" style="64" customWidth="1"/>
    <col min="15118" max="15118" width="4" style="64" customWidth="1"/>
    <col min="15119" max="15119" width="1.28515625" style="64" customWidth="1"/>
    <col min="15120" max="15120" width="26.7109375" style="64" customWidth="1"/>
    <col min="15121" max="15360" width="11.42578125" style="64"/>
    <col min="15361" max="15361" width="1.140625" style="64" customWidth="1"/>
    <col min="15362" max="15362" width="3.85546875" style="64" customWidth="1"/>
    <col min="15363" max="15363" width="33" style="64" customWidth="1"/>
    <col min="15364" max="15368" width="19.7109375" style="64" customWidth="1"/>
    <col min="15369" max="15372" width="18.7109375" style="64" customWidth="1"/>
    <col min="15373" max="15373" width="21.28515625" style="64" customWidth="1"/>
    <col min="15374" max="15374" width="4" style="64" customWidth="1"/>
    <col min="15375" max="15375" width="1.28515625" style="64" customWidth="1"/>
    <col min="15376" max="15376" width="26.7109375" style="64" customWidth="1"/>
    <col min="15377" max="15616" width="11.42578125" style="64"/>
    <col min="15617" max="15617" width="1.140625" style="64" customWidth="1"/>
    <col min="15618" max="15618" width="3.85546875" style="64" customWidth="1"/>
    <col min="15619" max="15619" width="33" style="64" customWidth="1"/>
    <col min="15620" max="15624" width="19.7109375" style="64" customWidth="1"/>
    <col min="15625" max="15628" width="18.7109375" style="64" customWidth="1"/>
    <col min="15629" max="15629" width="21.28515625" style="64" customWidth="1"/>
    <col min="15630" max="15630" width="4" style="64" customWidth="1"/>
    <col min="15631" max="15631" width="1.28515625" style="64" customWidth="1"/>
    <col min="15632" max="15632" width="26.7109375" style="64" customWidth="1"/>
    <col min="15633" max="15872" width="11.42578125" style="64"/>
    <col min="15873" max="15873" width="1.140625" style="64" customWidth="1"/>
    <col min="15874" max="15874" width="3.85546875" style="64" customWidth="1"/>
    <col min="15875" max="15875" width="33" style="64" customWidth="1"/>
    <col min="15876" max="15880" width="19.7109375" style="64" customWidth="1"/>
    <col min="15881" max="15884" width="18.7109375" style="64" customWidth="1"/>
    <col min="15885" max="15885" width="21.28515625" style="64" customWidth="1"/>
    <col min="15886" max="15886" width="4" style="64" customWidth="1"/>
    <col min="15887" max="15887" width="1.28515625" style="64" customWidth="1"/>
    <col min="15888" max="15888" width="26.7109375" style="64" customWidth="1"/>
    <col min="15889" max="16128" width="11.42578125" style="64"/>
    <col min="16129" max="16129" width="1.140625" style="64" customWidth="1"/>
    <col min="16130" max="16130" width="3.85546875" style="64" customWidth="1"/>
    <col min="16131" max="16131" width="33" style="64" customWidth="1"/>
    <col min="16132" max="16136" width="19.7109375" style="64" customWidth="1"/>
    <col min="16137" max="16140" width="18.7109375" style="64" customWidth="1"/>
    <col min="16141" max="16141" width="21.28515625" style="64" customWidth="1"/>
    <col min="16142" max="16142" width="4" style="64" customWidth="1"/>
    <col min="16143" max="16143" width="1.28515625" style="64" customWidth="1"/>
    <col min="16144" max="16144" width="26.7109375" style="64" customWidth="1"/>
    <col min="16145" max="16384" width="11.42578125" style="64"/>
  </cols>
  <sheetData>
    <row r="1" spans="1:15" ht="8.25" customHeight="1" thickTop="1">
      <c r="A1" s="60"/>
      <c r="B1" s="61"/>
      <c r="C1" s="61"/>
      <c r="D1" s="62"/>
      <c r="E1" s="62"/>
      <c r="F1" s="61"/>
      <c r="G1" s="61"/>
      <c r="H1" s="62"/>
      <c r="I1" s="62"/>
      <c r="J1" s="62"/>
      <c r="K1" s="62"/>
      <c r="L1" s="62"/>
      <c r="M1" s="62"/>
      <c r="N1" s="61"/>
      <c r="O1" s="63"/>
    </row>
    <row r="2" spans="1:15" ht="20.25">
      <c r="A2" s="65"/>
      <c r="B2" s="66"/>
      <c r="C2" s="247" t="s">
        <v>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O2" s="67"/>
    </row>
    <row r="3" spans="1:15" ht="20.25">
      <c r="A3" s="65"/>
      <c r="C3" s="247" t="s">
        <v>1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O3" s="67"/>
    </row>
    <row r="4" spans="1:15" ht="15">
      <c r="A4" s="65"/>
      <c r="C4" s="248" t="s">
        <v>37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O4" s="67"/>
    </row>
    <row r="5" spans="1:15" ht="17.25" customHeight="1">
      <c r="A5" s="65"/>
      <c r="C5" s="249" t="s">
        <v>2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O5" s="67"/>
    </row>
    <row r="6" spans="1:15" ht="20.25" customHeight="1">
      <c r="A6" s="65"/>
      <c r="C6" s="250" t="s">
        <v>153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O6" s="67"/>
    </row>
    <row r="7" spans="1:15" ht="8.25" customHeight="1" thickBot="1">
      <c r="A7" s="65"/>
      <c r="D7" s="64"/>
      <c r="E7" s="64"/>
      <c r="H7" s="64"/>
      <c r="I7" s="64"/>
      <c r="J7" s="64"/>
      <c r="K7" s="64"/>
      <c r="L7" s="64"/>
      <c r="M7" s="64"/>
      <c r="O7" s="67"/>
    </row>
    <row r="8" spans="1:15">
      <c r="A8" s="65"/>
      <c r="C8" s="69"/>
      <c r="D8" s="69" t="s">
        <v>8</v>
      </c>
      <c r="E8" s="70" t="s">
        <v>9</v>
      </c>
      <c r="F8" s="69" t="s">
        <v>38</v>
      </c>
      <c r="G8" s="69" t="s">
        <v>39</v>
      </c>
      <c r="H8" s="71" t="s">
        <v>8</v>
      </c>
      <c r="I8" s="72" t="s">
        <v>12</v>
      </c>
      <c r="J8" s="72" t="s">
        <v>13</v>
      </c>
      <c r="K8" s="71" t="s">
        <v>14</v>
      </c>
      <c r="L8" s="71" t="s">
        <v>8</v>
      </c>
      <c r="M8" s="71" t="s">
        <v>15</v>
      </c>
      <c r="O8" s="67"/>
    </row>
    <row r="9" spans="1:15" ht="13.5" thickBot="1">
      <c r="A9" s="65"/>
      <c r="C9" s="74" t="s">
        <v>40</v>
      </c>
      <c r="D9" s="74" t="s">
        <v>17</v>
      </c>
      <c r="E9" s="75" t="s">
        <v>18</v>
      </c>
      <c r="F9" s="74" t="s">
        <v>16</v>
      </c>
      <c r="G9" s="74" t="s">
        <v>16</v>
      </c>
      <c r="H9" s="76" t="s">
        <v>20</v>
      </c>
      <c r="I9" s="77" t="s">
        <v>21</v>
      </c>
      <c r="J9" s="77" t="s">
        <v>22</v>
      </c>
      <c r="K9" s="76" t="s">
        <v>23</v>
      </c>
      <c r="L9" s="76" t="s">
        <v>136</v>
      </c>
      <c r="M9" s="76" t="s">
        <v>24</v>
      </c>
      <c r="O9" s="67"/>
    </row>
    <row r="10" spans="1:15">
      <c r="A10" s="65"/>
      <c r="C10" s="78" t="s">
        <v>41</v>
      </c>
      <c r="D10" s="43">
        <f>+[2]CONCENTRA!$D10</f>
        <v>644812</v>
      </c>
      <c r="E10" s="43">
        <f>+[2]CONCENTRA!$D74</f>
        <v>0</v>
      </c>
      <c r="F10" s="43">
        <f>+[2]CONCENTRA!$D138</f>
        <v>0</v>
      </c>
      <c r="G10" s="43">
        <f>+[2]CONCENTRA!$D202</f>
        <v>5158</v>
      </c>
      <c r="H10" s="43">
        <f>+[2]CONCENTRA!$D266</f>
        <v>35643</v>
      </c>
      <c r="I10" s="43">
        <f>+[2]CONCENTRA!$D394+[2]CONCENTRA!$D330</f>
        <v>30976</v>
      </c>
      <c r="J10" s="43">
        <f>+[2]CONCENTRA!$D522+[2]CONCENTRA!$D458</f>
        <v>24597</v>
      </c>
      <c r="K10" s="43">
        <f>+[2]CONCENTRA!$D586</f>
        <v>1076</v>
      </c>
      <c r="L10" s="43">
        <f>+[2]CONCENTRA!$D971</f>
        <v>0</v>
      </c>
      <c r="M10" s="80">
        <f>SUM(D10:K10)</f>
        <v>742262</v>
      </c>
      <c r="O10" s="67"/>
    </row>
    <row r="11" spans="1:15">
      <c r="A11" s="65"/>
      <c r="C11" s="78" t="s">
        <v>42</v>
      </c>
      <c r="D11" s="43">
        <f>+[2]CONCENTRA!$D11</f>
        <v>549726</v>
      </c>
      <c r="E11" s="43">
        <f>+[2]CONCENTRA!$D75</f>
        <v>0</v>
      </c>
      <c r="F11" s="43">
        <f>+[2]CONCENTRA!$D139</f>
        <v>0</v>
      </c>
      <c r="G11" s="43">
        <f>+[2]CONCENTRA!$D203</f>
        <v>4397</v>
      </c>
      <c r="H11" s="43">
        <f>+[2]CONCENTRA!$D267</f>
        <v>30387</v>
      </c>
      <c r="I11" s="43">
        <f>+[2]CONCENTRA!$D395+[2]CONCENTRA!$D331</f>
        <v>24972</v>
      </c>
      <c r="J11" s="43">
        <f>+[2]CONCENTRA!$D523+[2]CONCENTRA!$D459</f>
        <v>19829</v>
      </c>
      <c r="K11" s="43">
        <f>+[2]CONCENTRA!$D587</f>
        <v>917</v>
      </c>
      <c r="L11" s="43">
        <f>+[2]CONCENTRA!$D972</f>
        <v>0</v>
      </c>
      <c r="M11" s="80">
        <f t="shared" ref="M11:M67" si="0">SUM(D11:K11)</f>
        <v>630228</v>
      </c>
      <c r="O11" s="67"/>
    </row>
    <row r="12" spans="1:15">
      <c r="A12" s="65"/>
      <c r="C12" s="78" t="s">
        <v>43</v>
      </c>
      <c r="D12" s="43">
        <f>+[2]CONCENTRA!$D12</f>
        <v>423233</v>
      </c>
      <c r="E12" s="43">
        <f>+[2]CONCENTRA!$D76</f>
        <v>0</v>
      </c>
      <c r="F12" s="43">
        <f>+[2]CONCENTRA!$D140</f>
        <v>0</v>
      </c>
      <c r="G12" s="43">
        <f>+[2]CONCENTRA!$D204</f>
        <v>3386</v>
      </c>
      <c r="H12" s="43">
        <f>+[2]CONCENTRA!$D268</f>
        <v>23395</v>
      </c>
      <c r="I12" s="43">
        <f>+[2]CONCENTRA!$D396+[2]CONCENTRA!$D332</f>
        <v>15334</v>
      </c>
      <c r="J12" s="43">
        <f>+[2]CONCENTRA!$D524+[2]CONCENTRA!$D460</f>
        <v>12176</v>
      </c>
      <c r="K12" s="43">
        <f>+[2]CONCENTRA!$D588</f>
        <v>706</v>
      </c>
      <c r="L12" s="43">
        <f>+[2]CONCENTRA!$D973</f>
        <v>0</v>
      </c>
      <c r="M12" s="80">
        <f t="shared" si="0"/>
        <v>478230</v>
      </c>
      <c r="O12" s="67"/>
    </row>
    <row r="13" spans="1:15">
      <c r="A13" s="65"/>
      <c r="C13" s="78" t="s">
        <v>44</v>
      </c>
      <c r="D13" s="43">
        <f>+[2]CONCENTRA!$D13</f>
        <v>499084</v>
      </c>
      <c r="E13" s="43">
        <f>+[2]CONCENTRA!$D77</f>
        <v>0</v>
      </c>
      <c r="F13" s="43">
        <f>+[2]CONCENTRA!$D141</f>
        <v>0</v>
      </c>
      <c r="G13" s="43">
        <f>+[2]CONCENTRA!$D205</f>
        <v>3992</v>
      </c>
      <c r="H13" s="43">
        <f>+[2]CONCENTRA!$D269</f>
        <v>27587</v>
      </c>
      <c r="I13" s="43">
        <f>+[2]CONCENTRA!$D397+[2]CONCENTRA!$D333</f>
        <v>21678</v>
      </c>
      <c r="J13" s="43">
        <f>+[2]CONCENTRA!$D525+[2]CONCENTRA!$D461</f>
        <v>17215</v>
      </c>
      <c r="K13" s="43">
        <f>+[2]CONCENTRA!$D589</f>
        <v>833</v>
      </c>
      <c r="L13" s="43">
        <f>+[2]CONCENTRA!$D974</f>
        <v>0</v>
      </c>
      <c r="M13" s="80">
        <f t="shared" si="0"/>
        <v>570389</v>
      </c>
      <c r="O13" s="67"/>
    </row>
    <row r="14" spans="1:15">
      <c r="A14" s="65"/>
      <c r="C14" s="78" t="s">
        <v>45</v>
      </c>
      <c r="D14" s="43">
        <f>+[2]CONCENTRA!$D14</f>
        <v>2900039</v>
      </c>
      <c r="E14" s="43">
        <f>+[2]CONCENTRA!$D78</f>
        <v>0</v>
      </c>
      <c r="F14" s="43">
        <f>+[2]CONCENTRA!$D142</f>
        <v>0</v>
      </c>
      <c r="G14" s="43">
        <f>+[2]CONCENTRA!$D206</f>
        <v>23198</v>
      </c>
      <c r="H14" s="43">
        <f>+[2]CONCENTRA!$D270</f>
        <v>160303</v>
      </c>
      <c r="I14" s="43">
        <f>+[2]CONCENTRA!$D398+[2]CONCENTRA!$D334</f>
        <v>196168</v>
      </c>
      <c r="J14" s="43">
        <f>+[2]CONCENTRA!$D526+[2]CONCENTRA!$D462</f>
        <v>155772</v>
      </c>
      <c r="K14" s="43">
        <f>+[2]CONCENTRA!$D590</f>
        <v>4838</v>
      </c>
      <c r="L14" s="43">
        <f>+[2]CONCENTRA!$D975</f>
        <v>0</v>
      </c>
      <c r="M14" s="80">
        <f t="shared" si="0"/>
        <v>3440318</v>
      </c>
      <c r="O14" s="67"/>
    </row>
    <row r="15" spans="1:15">
      <c r="A15" s="65"/>
      <c r="C15" s="78" t="s">
        <v>46</v>
      </c>
      <c r="D15" s="43">
        <f>+[2]CONCENTRA!$D15</f>
        <v>710907</v>
      </c>
      <c r="E15" s="43">
        <f>+[2]CONCENTRA!$D79</f>
        <v>0</v>
      </c>
      <c r="F15" s="43">
        <f>+[2]CONCENTRA!$D143</f>
        <v>0</v>
      </c>
      <c r="G15" s="43">
        <f>+[2]CONCENTRA!$D207</f>
        <v>5687</v>
      </c>
      <c r="H15" s="43">
        <f>+[2]CONCENTRA!$D271</f>
        <v>39296</v>
      </c>
      <c r="I15" s="43">
        <f>+[2]CONCENTRA!$D399+[2]CONCENTRA!$D335</f>
        <v>39518</v>
      </c>
      <c r="J15" s="43">
        <f>+[2]CONCENTRA!$D527+[2]CONCENTRA!$D463</f>
        <v>31380</v>
      </c>
      <c r="K15" s="43">
        <f>+[2]CONCENTRA!$D591</f>
        <v>1186</v>
      </c>
      <c r="L15" s="43">
        <f>+[2]CONCENTRA!$D976</f>
        <v>0</v>
      </c>
      <c r="M15" s="80">
        <f t="shared" si="0"/>
        <v>827974</v>
      </c>
      <c r="O15" s="67"/>
    </row>
    <row r="16" spans="1:15">
      <c r="A16" s="65"/>
      <c r="C16" s="78" t="s">
        <v>47</v>
      </c>
      <c r="D16" s="43">
        <f>+[2]CONCENTRA!$D16</f>
        <v>1392476</v>
      </c>
      <c r="E16" s="43">
        <f>+[2]CONCENTRA!$D80</f>
        <v>0</v>
      </c>
      <c r="F16" s="43">
        <f>+[2]CONCENTRA!$D144</f>
        <v>0</v>
      </c>
      <c r="G16" s="43">
        <f>+[2]CONCENTRA!$D208</f>
        <v>11139</v>
      </c>
      <c r="H16" s="43">
        <f>+[2]CONCENTRA!$D272</f>
        <v>76971</v>
      </c>
      <c r="I16" s="43">
        <f>+[2]CONCENTRA!$D400+[2]CONCENTRA!$D336</f>
        <v>66259</v>
      </c>
      <c r="J16" s="43">
        <f>+[2]CONCENTRA!$D528+[2]CONCENTRA!$D464</f>
        <v>52615</v>
      </c>
      <c r="K16" s="43">
        <f>+[2]CONCENTRA!$D592</f>
        <v>2323</v>
      </c>
      <c r="L16" s="43">
        <f>+[2]CONCENTRA!$D977</f>
        <v>0</v>
      </c>
      <c r="M16" s="80">
        <f t="shared" si="0"/>
        <v>1601783</v>
      </c>
      <c r="O16" s="67"/>
    </row>
    <row r="17" spans="1:15">
      <c r="A17" s="65"/>
      <c r="C17" s="78" t="s">
        <v>48</v>
      </c>
      <c r="D17" s="43">
        <f>+[2]CONCENTRA!$D17</f>
        <v>905750</v>
      </c>
      <c r="E17" s="43">
        <f>+[2]CONCENTRA!$D81</f>
        <v>0</v>
      </c>
      <c r="F17" s="43">
        <f>+[2]CONCENTRA!$D145</f>
        <v>0</v>
      </c>
      <c r="G17" s="43">
        <f>+[2]CONCENTRA!$D209</f>
        <v>7245</v>
      </c>
      <c r="H17" s="43">
        <f>+[2]CONCENTRA!$D273</f>
        <v>50066</v>
      </c>
      <c r="I17" s="43">
        <f>+[2]CONCENTRA!$D401+[2]CONCENTRA!$D337</f>
        <v>56395</v>
      </c>
      <c r="J17" s="43">
        <f>+[2]CONCENTRA!$D529+[2]CONCENTRA!$D465</f>
        <v>44782</v>
      </c>
      <c r="K17" s="43">
        <f>+[2]CONCENTRA!$D593</f>
        <v>1511</v>
      </c>
      <c r="L17" s="43">
        <f>+[2]CONCENTRA!$D978</f>
        <v>0</v>
      </c>
      <c r="M17" s="80">
        <f t="shared" si="0"/>
        <v>1065749</v>
      </c>
      <c r="O17" s="67"/>
    </row>
    <row r="18" spans="1:15">
      <c r="A18" s="65"/>
      <c r="C18" s="78" t="s">
        <v>49</v>
      </c>
      <c r="D18" s="43">
        <f>+[2]CONCENTRA!$D18</f>
        <v>1290661</v>
      </c>
      <c r="E18" s="43">
        <f>+[2]CONCENTRA!$D82</f>
        <v>0</v>
      </c>
      <c r="F18" s="43">
        <f>+[2]CONCENTRA!$D146</f>
        <v>0</v>
      </c>
      <c r="G18" s="43">
        <f>+[2]CONCENTRA!$D210</f>
        <v>10324</v>
      </c>
      <c r="H18" s="43">
        <f>+[2]CONCENTRA!$D274</f>
        <v>71343</v>
      </c>
      <c r="I18" s="43">
        <f>+[2]CONCENTRA!$D402+[2]CONCENTRA!$D338</f>
        <v>59560</v>
      </c>
      <c r="J18" s="43">
        <f>+[2]CONCENTRA!$D530+[2]CONCENTRA!$D466</f>
        <v>47296</v>
      </c>
      <c r="K18" s="43">
        <f>+[2]CONCENTRA!$D594</f>
        <v>2153</v>
      </c>
      <c r="L18" s="43">
        <f>+[2]CONCENTRA!$D979</f>
        <v>0</v>
      </c>
      <c r="M18" s="80">
        <f t="shared" si="0"/>
        <v>1481337</v>
      </c>
      <c r="O18" s="67"/>
    </row>
    <row r="19" spans="1:15">
      <c r="A19" s="65"/>
      <c r="C19" s="78" t="s">
        <v>50</v>
      </c>
      <c r="D19" s="43">
        <f>+[2]CONCENTRA!$D19</f>
        <v>335752</v>
      </c>
      <c r="E19" s="43">
        <f>+[2]CONCENTRA!$D83</f>
        <v>0</v>
      </c>
      <c r="F19" s="43">
        <f>+[2]CONCENTRA!$D147</f>
        <v>0</v>
      </c>
      <c r="G19" s="43">
        <f>+[2]CONCENTRA!$D211</f>
        <v>2686</v>
      </c>
      <c r="H19" s="43">
        <f>+[2]CONCENTRA!$D275</f>
        <v>18559</v>
      </c>
      <c r="I19" s="43">
        <f>+[2]CONCENTRA!$D403+[2]CONCENTRA!$D339</f>
        <v>9724</v>
      </c>
      <c r="J19" s="43">
        <f>+[2]CONCENTRA!$D531+[2]CONCENTRA!$D467</f>
        <v>7722</v>
      </c>
      <c r="K19" s="43">
        <f>+[2]CONCENTRA!$D595</f>
        <v>560</v>
      </c>
      <c r="L19" s="43">
        <f>+[2]CONCENTRA!$D980</f>
        <v>0</v>
      </c>
      <c r="M19" s="80">
        <f t="shared" si="0"/>
        <v>375003</v>
      </c>
      <c r="O19" s="67"/>
    </row>
    <row r="20" spans="1:15">
      <c r="A20" s="65"/>
      <c r="C20" s="78" t="s">
        <v>51</v>
      </c>
      <c r="D20" s="43">
        <f>+[2]CONCENTRA!$D20</f>
        <v>407586</v>
      </c>
      <c r="E20" s="43">
        <f>+[2]CONCENTRA!$D84</f>
        <v>0</v>
      </c>
      <c r="F20" s="43">
        <f>+[2]CONCENTRA!$D148</f>
        <v>0</v>
      </c>
      <c r="G20" s="43">
        <f>+[2]CONCENTRA!$D212</f>
        <v>3260</v>
      </c>
      <c r="H20" s="43">
        <f>+[2]CONCENTRA!$D276</f>
        <v>22530</v>
      </c>
      <c r="I20" s="43">
        <f>+[2]CONCENTRA!$D404+[2]CONCENTRA!$D340</f>
        <v>15142</v>
      </c>
      <c r="J20" s="43">
        <f>+[2]CONCENTRA!$D532+[2]CONCENTRA!$D468</f>
        <v>12024</v>
      </c>
      <c r="K20" s="43">
        <f>+[2]CONCENTRA!$D596</f>
        <v>680</v>
      </c>
      <c r="L20" s="43">
        <f>+[2]CONCENTRA!$D981</f>
        <v>0</v>
      </c>
      <c r="M20" s="80">
        <f t="shared" si="0"/>
        <v>461222</v>
      </c>
      <c r="O20" s="67"/>
    </row>
    <row r="21" spans="1:15">
      <c r="A21" s="65"/>
      <c r="C21" s="78" t="s">
        <v>52</v>
      </c>
      <c r="D21" s="43">
        <f>+[2]CONCENTRA!$D21</f>
        <v>13902378</v>
      </c>
      <c r="E21" s="43">
        <f>+[2]CONCENTRA!$D85</f>
        <v>0</v>
      </c>
      <c r="F21" s="43">
        <f>+[2]CONCENTRA!$D149</f>
        <v>0</v>
      </c>
      <c r="G21" s="43">
        <f>+[2]CONCENTRA!$D213</f>
        <v>111210</v>
      </c>
      <c r="H21" s="43">
        <f>+[2]CONCENTRA!$D277</f>
        <v>768469</v>
      </c>
      <c r="I21" s="43">
        <f>+[2]CONCENTRA!$D405+[2]CONCENTRA!$D341</f>
        <v>985554</v>
      </c>
      <c r="J21" s="43">
        <f>+[2]CONCENTRA!$D533+[2]CONCENTRA!$D469</f>
        <v>782609</v>
      </c>
      <c r="K21" s="43">
        <f>+[2]CONCENTRA!$D597</f>
        <v>23191</v>
      </c>
      <c r="L21" s="43">
        <f>+[2]CONCENTRA!$D982</f>
        <v>0</v>
      </c>
      <c r="M21" s="80">
        <f t="shared" si="0"/>
        <v>16573411</v>
      </c>
      <c r="O21" s="67"/>
    </row>
    <row r="22" spans="1:15">
      <c r="A22" s="65"/>
      <c r="C22" s="78" t="s">
        <v>53</v>
      </c>
      <c r="D22" s="43">
        <f>+[2]CONCENTRA!$D22</f>
        <v>861839</v>
      </c>
      <c r="E22" s="43">
        <f>+[2]CONCENTRA!$D86</f>
        <v>0</v>
      </c>
      <c r="F22" s="43">
        <f>+[2]CONCENTRA!$D150</f>
        <v>0</v>
      </c>
      <c r="G22" s="43">
        <f>+[2]CONCENTRA!$D214</f>
        <v>6894</v>
      </c>
      <c r="H22" s="43">
        <f>+[2]CONCENTRA!$D278</f>
        <v>47639</v>
      </c>
      <c r="I22" s="43">
        <f>+[2]CONCENTRA!$D406+[2]CONCENTRA!$D342</f>
        <v>41563</v>
      </c>
      <c r="J22" s="43">
        <f>+[2]CONCENTRA!$D534+[2]CONCENTRA!$D470</f>
        <v>33004</v>
      </c>
      <c r="K22" s="43">
        <f>+[2]CONCENTRA!$D598</f>
        <v>1438</v>
      </c>
      <c r="L22" s="43">
        <f>+[2]CONCENTRA!$D983</f>
        <v>0</v>
      </c>
      <c r="M22" s="80">
        <f t="shared" si="0"/>
        <v>992377</v>
      </c>
      <c r="O22" s="67"/>
    </row>
    <row r="23" spans="1:15">
      <c r="A23" s="65"/>
      <c r="C23" s="78" t="s">
        <v>54</v>
      </c>
      <c r="D23" s="43">
        <f>+[2]CONCENTRA!$D23</f>
        <v>558140</v>
      </c>
      <c r="E23" s="43">
        <f>+[2]CONCENTRA!$D87</f>
        <v>0</v>
      </c>
      <c r="F23" s="43">
        <f>+[2]CONCENTRA!$D151</f>
        <v>0</v>
      </c>
      <c r="G23" s="43">
        <f>+[2]CONCENTRA!$D215</f>
        <v>4465</v>
      </c>
      <c r="H23" s="43">
        <f>+[2]CONCENTRA!$D279</f>
        <v>30852</v>
      </c>
      <c r="I23" s="43">
        <f>+[2]CONCENTRA!$D407+[2]CONCENTRA!$D343</f>
        <v>30183</v>
      </c>
      <c r="J23" s="43">
        <f>+[2]CONCENTRA!$D535+[2]CONCENTRA!$D471</f>
        <v>23967</v>
      </c>
      <c r="K23" s="43">
        <f>+[2]CONCENTRA!$D599</f>
        <v>931</v>
      </c>
      <c r="L23" s="43">
        <f>+[2]CONCENTRA!$D984</f>
        <v>0</v>
      </c>
      <c r="M23" s="80">
        <f t="shared" si="0"/>
        <v>648538</v>
      </c>
      <c r="O23" s="67"/>
    </row>
    <row r="24" spans="1:15">
      <c r="A24" s="65"/>
      <c r="C24" s="78" t="s">
        <v>55</v>
      </c>
      <c r="D24" s="43">
        <f>+[2]CONCENTRA!$D24</f>
        <v>2368438</v>
      </c>
      <c r="E24" s="43">
        <f>+[2]CONCENTRA!$D88</f>
        <v>0</v>
      </c>
      <c r="F24" s="43">
        <f>+[2]CONCENTRA!$D152</f>
        <v>0</v>
      </c>
      <c r="G24" s="43">
        <f>+[2]CONCENTRA!$D216</f>
        <v>18946</v>
      </c>
      <c r="H24" s="43">
        <f>+[2]CONCENTRA!$D280</f>
        <v>130918</v>
      </c>
      <c r="I24" s="43">
        <f>+[2]CONCENTRA!$D408+[2]CONCENTRA!$D344</f>
        <v>112038</v>
      </c>
      <c r="J24" s="43">
        <f>+[2]CONCENTRA!$D536+[2]CONCENTRA!$D472</f>
        <v>88967</v>
      </c>
      <c r="K24" s="43">
        <f>+[2]CONCENTRA!$D600</f>
        <v>3951</v>
      </c>
      <c r="L24" s="43">
        <f>+[2]CONCENTRA!$D985</f>
        <v>0</v>
      </c>
      <c r="M24" s="80">
        <f t="shared" si="0"/>
        <v>2723258</v>
      </c>
      <c r="O24" s="67"/>
    </row>
    <row r="25" spans="1:15">
      <c r="A25" s="65"/>
      <c r="C25" s="78" t="s">
        <v>56</v>
      </c>
      <c r="D25" s="43">
        <f>+[2]CONCENTRA!$D25</f>
        <v>1527324</v>
      </c>
      <c r="E25" s="43">
        <f>+[2]CONCENTRA!$D89</f>
        <v>0</v>
      </c>
      <c r="F25" s="43">
        <f>+[2]CONCENTRA!$D153</f>
        <v>0</v>
      </c>
      <c r="G25" s="43">
        <f>+[2]CONCENTRA!$D217</f>
        <v>12218</v>
      </c>
      <c r="H25" s="43">
        <f>+[2]CONCENTRA!$D281</f>
        <v>84424</v>
      </c>
      <c r="I25" s="43">
        <f>+[2]CONCENTRA!$D409+[2]CONCENTRA!$D345</f>
        <v>101352</v>
      </c>
      <c r="J25" s="43">
        <f>+[2]CONCENTRA!$D537+[2]CONCENTRA!$D473</f>
        <v>80481</v>
      </c>
      <c r="K25" s="43">
        <f>+[2]CONCENTRA!$D601</f>
        <v>2548</v>
      </c>
      <c r="L25" s="43">
        <f>+[2]CONCENTRA!$D986</f>
        <v>0</v>
      </c>
      <c r="M25" s="80">
        <f t="shared" si="0"/>
        <v>1808347</v>
      </c>
      <c r="O25" s="67"/>
    </row>
    <row r="26" spans="1:15">
      <c r="A26" s="65"/>
      <c r="C26" s="78" t="s">
        <v>57</v>
      </c>
      <c r="D26" s="43">
        <f>+[2]CONCENTRA!$D26</f>
        <v>11448588</v>
      </c>
      <c r="E26" s="43">
        <f>+[2]CONCENTRA!$D90</f>
        <v>0</v>
      </c>
      <c r="F26" s="43">
        <f>+[2]CONCENTRA!$D154</f>
        <v>0</v>
      </c>
      <c r="G26" s="43">
        <f>+[2]CONCENTRA!$D218</f>
        <v>91581</v>
      </c>
      <c r="H26" s="43">
        <f>+[2]CONCENTRA!$D282</f>
        <v>632833</v>
      </c>
      <c r="I26" s="43">
        <f>+[2]CONCENTRA!$D410+[2]CONCENTRA!$D346</f>
        <v>804591</v>
      </c>
      <c r="J26" s="43">
        <f>+[2]CONCENTRA!$D538+[2]CONCENTRA!$D474</f>
        <v>638910</v>
      </c>
      <c r="K26" s="43">
        <f>+[2]CONCENTRA!$D602</f>
        <v>19098</v>
      </c>
      <c r="L26" s="43">
        <f>+[2]CONCENTRA!$D987</f>
        <v>0</v>
      </c>
      <c r="M26" s="80">
        <f t="shared" si="0"/>
        <v>13635601</v>
      </c>
      <c r="O26" s="67"/>
    </row>
    <row r="27" spans="1:15">
      <c r="A27" s="65"/>
      <c r="C27" s="78" t="s">
        <v>58</v>
      </c>
      <c r="D27" s="43">
        <f>+[2]CONCENTRA!$D27</f>
        <v>581022</v>
      </c>
      <c r="E27" s="43">
        <f>+[2]CONCENTRA!$D91</f>
        <v>0</v>
      </c>
      <c r="F27" s="43">
        <f>+[2]CONCENTRA!$D155</f>
        <v>0</v>
      </c>
      <c r="G27" s="43">
        <f>+[2]CONCENTRA!$D219</f>
        <v>4648</v>
      </c>
      <c r="H27" s="43">
        <f>+[2]CONCENTRA!$D283</f>
        <v>32117</v>
      </c>
      <c r="I27" s="43">
        <f>+[2]CONCENTRA!$D411+[2]CONCENTRA!$D347</f>
        <v>23449</v>
      </c>
      <c r="J27" s="43">
        <f>+[2]CONCENTRA!$D539+[2]CONCENTRA!$D475</f>
        <v>18619</v>
      </c>
      <c r="K27" s="43">
        <f>+[2]CONCENTRA!$D603</f>
        <v>969</v>
      </c>
      <c r="L27" s="43">
        <f>+[2]CONCENTRA!$D988</f>
        <v>0</v>
      </c>
      <c r="M27" s="80">
        <f t="shared" si="0"/>
        <v>660824</v>
      </c>
      <c r="O27" s="67"/>
    </row>
    <row r="28" spans="1:15">
      <c r="A28" s="65"/>
      <c r="C28" s="78" t="s">
        <v>59</v>
      </c>
      <c r="D28" s="43">
        <f>+[2]CONCENTRA!$D28</f>
        <v>2169555</v>
      </c>
      <c r="E28" s="43">
        <f>+[2]CONCENTRA!$D92</f>
        <v>0</v>
      </c>
      <c r="F28" s="43">
        <f>+[2]CONCENTRA!$D156</f>
        <v>0</v>
      </c>
      <c r="G28" s="43">
        <f>+[2]CONCENTRA!$D220</f>
        <v>17355</v>
      </c>
      <c r="H28" s="43">
        <f>+[2]CONCENTRA!$D284</f>
        <v>119924</v>
      </c>
      <c r="I28" s="43">
        <f>+[2]CONCENTRA!$D412+[2]CONCENTRA!$D348</f>
        <v>115751</v>
      </c>
      <c r="J28" s="43">
        <f>+[2]CONCENTRA!$D540+[2]CONCENTRA!$D476</f>
        <v>91915</v>
      </c>
      <c r="K28" s="43">
        <f>+[2]CONCENTRA!$D604</f>
        <v>3619</v>
      </c>
      <c r="L28" s="43">
        <f>+[2]CONCENTRA!$D989</f>
        <v>0</v>
      </c>
      <c r="M28" s="80">
        <f t="shared" si="0"/>
        <v>2518119</v>
      </c>
      <c r="O28" s="67"/>
    </row>
    <row r="29" spans="1:15">
      <c r="A29" s="65"/>
      <c r="C29" s="78" t="s">
        <v>60</v>
      </c>
      <c r="D29" s="43">
        <f>+[2]CONCENTRA!$D29</f>
        <v>4738063</v>
      </c>
      <c r="E29" s="43">
        <f>+[2]CONCENTRA!$D93</f>
        <v>0</v>
      </c>
      <c r="F29" s="43">
        <f>+[2]CONCENTRA!$D157</f>
        <v>0</v>
      </c>
      <c r="G29" s="43">
        <f>+[2]CONCENTRA!$D221</f>
        <v>37901</v>
      </c>
      <c r="H29" s="43">
        <f>+[2]CONCENTRA!$D285</f>
        <v>261901</v>
      </c>
      <c r="I29" s="43">
        <f>+[2]CONCENTRA!$D413+[2]CONCENTRA!$D349</f>
        <v>273537</v>
      </c>
      <c r="J29" s="43">
        <f>+[2]CONCENTRA!$D541+[2]CONCENTRA!$D477</f>
        <v>217210</v>
      </c>
      <c r="K29" s="43">
        <f>+[2]CONCENTRA!$D605</f>
        <v>7904</v>
      </c>
      <c r="L29" s="43">
        <f>+[2]CONCENTRA!$D990</f>
        <v>0</v>
      </c>
      <c r="M29" s="80">
        <f t="shared" si="0"/>
        <v>5536516</v>
      </c>
      <c r="O29" s="67"/>
    </row>
    <row r="30" spans="1:15">
      <c r="A30" s="65"/>
      <c r="C30" s="78" t="s">
        <v>61</v>
      </c>
      <c r="D30" s="43">
        <f>+[2]CONCENTRA!$D30</f>
        <v>677403</v>
      </c>
      <c r="E30" s="43">
        <f>+[2]CONCENTRA!$D94</f>
        <v>0</v>
      </c>
      <c r="F30" s="43">
        <f>+[2]CONCENTRA!$D158</f>
        <v>0</v>
      </c>
      <c r="G30" s="43">
        <f>+[2]CONCENTRA!$D222</f>
        <v>5419</v>
      </c>
      <c r="H30" s="43">
        <f>+[2]CONCENTRA!$D286</f>
        <v>37444</v>
      </c>
      <c r="I30" s="43">
        <f>+[2]CONCENTRA!$D414+[2]CONCENTRA!$D350</f>
        <v>25787</v>
      </c>
      <c r="J30" s="43">
        <f>+[2]CONCENTRA!$D542+[2]CONCENTRA!$D478</f>
        <v>20477</v>
      </c>
      <c r="K30" s="43">
        <f>+[2]CONCENTRA!$D606</f>
        <v>1130</v>
      </c>
      <c r="L30" s="43">
        <f>+[2]CONCENTRA!$D991</f>
        <v>0</v>
      </c>
      <c r="M30" s="80">
        <f t="shared" si="0"/>
        <v>767660</v>
      </c>
      <c r="O30" s="67"/>
    </row>
    <row r="31" spans="1:15">
      <c r="A31" s="65"/>
      <c r="C31" s="78" t="s">
        <v>62</v>
      </c>
      <c r="D31" s="43">
        <f>+[2]CONCENTRA!$D31</f>
        <v>1506467</v>
      </c>
      <c r="E31" s="43">
        <f>+[2]CONCENTRA!$D95</f>
        <v>0</v>
      </c>
      <c r="F31" s="43">
        <f>+[2]CONCENTRA!$D159</f>
        <v>0</v>
      </c>
      <c r="G31" s="43">
        <f>+[2]CONCENTRA!$D223</f>
        <v>12051</v>
      </c>
      <c r="H31" s="43">
        <f>+[2]CONCENTRA!$D287</f>
        <v>83272</v>
      </c>
      <c r="I31" s="43">
        <f>+[2]CONCENTRA!$D415+[2]CONCENTRA!$D351</f>
        <v>96558</v>
      </c>
      <c r="J31" s="43">
        <f>+[2]CONCENTRA!$D543+[2]CONCENTRA!$D479</f>
        <v>76675</v>
      </c>
      <c r="K31" s="43">
        <f>+[2]CONCENTRA!$D607</f>
        <v>2513</v>
      </c>
      <c r="L31" s="43">
        <f>+[2]CONCENTRA!$D992</f>
        <v>0</v>
      </c>
      <c r="M31" s="80">
        <f t="shared" si="0"/>
        <v>1777536</v>
      </c>
      <c r="O31" s="67"/>
    </row>
    <row r="32" spans="1:15">
      <c r="A32" s="65"/>
      <c r="C32" s="78" t="s">
        <v>63</v>
      </c>
      <c r="D32" s="43">
        <f>+[2]CONCENTRA!$D32</f>
        <v>1291242</v>
      </c>
      <c r="E32" s="43">
        <f>+[2]CONCENTRA!$D96</f>
        <v>0</v>
      </c>
      <c r="F32" s="43">
        <f>+[2]CONCENTRA!$D160</f>
        <v>0</v>
      </c>
      <c r="G32" s="43">
        <f>+[2]CONCENTRA!$D224</f>
        <v>10329</v>
      </c>
      <c r="H32" s="43">
        <f>+[2]CONCENTRA!$D288</f>
        <v>71375</v>
      </c>
      <c r="I32" s="43">
        <f>+[2]CONCENTRA!$D416+[2]CONCENTRA!$D352</f>
        <v>63432</v>
      </c>
      <c r="J32" s="43">
        <f>+[2]CONCENTRA!$D544+[2]CONCENTRA!$D480</f>
        <v>50370</v>
      </c>
      <c r="K32" s="43">
        <f>+[2]CONCENTRA!$D608</f>
        <v>2154</v>
      </c>
      <c r="L32" s="43">
        <f>+[2]CONCENTRA!$D993</f>
        <v>0</v>
      </c>
      <c r="M32" s="80">
        <f t="shared" si="0"/>
        <v>1488902</v>
      </c>
      <c r="O32" s="67"/>
    </row>
    <row r="33" spans="1:15">
      <c r="A33" s="65"/>
      <c r="C33" s="78" t="s">
        <v>64</v>
      </c>
      <c r="D33" s="43">
        <f>+[2]CONCENTRA!$D33</f>
        <v>2878718</v>
      </c>
      <c r="E33" s="43">
        <f>+[2]CONCENTRA!$D97</f>
        <v>0</v>
      </c>
      <c r="F33" s="43">
        <f>+[2]CONCENTRA!$D161</f>
        <v>0</v>
      </c>
      <c r="G33" s="43">
        <f>+[2]CONCENTRA!$D225</f>
        <v>23028</v>
      </c>
      <c r="H33" s="43">
        <f>+[2]CONCENTRA!$D289</f>
        <v>159124</v>
      </c>
      <c r="I33" s="43">
        <f>+[2]CONCENTRA!$D417+[2]CONCENTRA!$D353</f>
        <v>222046</v>
      </c>
      <c r="J33" s="43">
        <f>+[2]CONCENTRA!$D545+[2]CONCENTRA!$D481</f>
        <v>176322</v>
      </c>
      <c r="K33" s="43">
        <f>+[2]CONCENTRA!$D609</f>
        <v>4802</v>
      </c>
      <c r="L33" s="43">
        <f>+[2]CONCENTRA!$D994</f>
        <v>0</v>
      </c>
      <c r="M33" s="80">
        <f t="shared" si="0"/>
        <v>3464040</v>
      </c>
      <c r="O33" s="67"/>
    </row>
    <row r="34" spans="1:15">
      <c r="A34" s="65"/>
      <c r="C34" s="78" t="s">
        <v>65</v>
      </c>
      <c r="D34" s="43">
        <f>+[2]CONCENTRA!$D34</f>
        <v>931175</v>
      </c>
      <c r="E34" s="43">
        <f>+[2]CONCENTRA!$D98</f>
        <v>0</v>
      </c>
      <c r="F34" s="43">
        <f>+[2]CONCENTRA!$D162</f>
        <v>0</v>
      </c>
      <c r="G34" s="43">
        <f>+[2]CONCENTRA!$D226</f>
        <v>7449</v>
      </c>
      <c r="H34" s="43">
        <f>+[2]CONCENTRA!$D290</f>
        <v>51472</v>
      </c>
      <c r="I34" s="43">
        <f>+[2]CONCENTRA!$D418+[2]CONCENTRA!$D354</f>
        <v>59090</v>
      </c>
      <c r="J34" s="43">
        <f>+[2]CONCENTRA!$D546+[2]CONCENTRA!$D482</f>
        <v>46921</v>
      </c>
      <c r="K34" s="43">
        <f>+[2]CONCENTRA!$D610</f>
        <v>1553</v>
      </c>
      <c r="L34" s="43">
        <f>+[2]CONCENTRA!$D995</f>
        <v>0</v>
      </c>
      <c r="M34" s="80">
        <f t="shared" si="0"/>
        <v>1097660</v>
      </c>
      <c r="O34" s="67"/>
    </row>
    <row r="35" spans="1:15">
      <c r="A35" s="65"/>
      <c r="C35" s="78" t="s">
        <v>66</v>
      </c>
      <c r="D35" s="43">
        <f>+[2]CONCENTRA!$D35</f>
        <v>3990155</v>
      </c>
      <c r="E35" s="43">
        <f>+[2]CONCENTRA!$D99</f>
        <v>0</v>
      </c>
      <c r="F35" s="43">
        <f>+[2]CONCENTRA!$D163</f>
        <v>0</v>
      </c>
      <c r="G35" s="43">
        <f>+[2]CONCENTRA!$D227</f>
        <v>31919</v>
      </c>
      <c r="H35" s="43">
        <f>+[2]CONCENTRA!$D291</f>
        <v>220560</v>
      </c>
      <c r="I35" s="43">
        <f>+[2]CONCENTRA!$D419+[2]CONCENTRA!$D355</f>
        <v>127268</v>
      </c>
      <c r="J35" s="43">
        <f>+[2]CONCENTRA!$D547+[2]CONCENTRA!$D483</f>
        <v>101061</v>
      </c>
      <c r="K35" s="43">
        <f>+[2]CONCENTRA!$D611</f>
        <v>6656</v>
      </c>
      <c r="L35" s="43">
        <f>+[2]CONCENTRA!$D996</f>
        <v>0</v>
      </c>
      <c r="M35" s="80">
        <f t="shared" si="0"/>
        <v>4477619</v>
      </c>
      <c r="O35" s="67"/>
    </row>
    <row r="36" spans="1:15">
      <c r="A36" s="65"/>
      <c r="C36" s="78" t="s">
        <v>67</v>
      </c>
      <c r="D36" s="43">
        <f>+[2]CONCENTRA!$D36</f>
        <v>647122</v>
      </c>
      <c r="E36" s="43">
        <f>+[2]CONCENTRA!$D100</f>
        <v>0</v>
      </c>
      <c r="F36" s="43">
        <f>+[2]CONCENTRA!$D164</f>
        <v>0</v>
      </c>
      <c r="G36" s="43">
        <f>+[2]CONCENTRA!$D228</f>
        <v>5177</v>
      </c>
      <c r="H36" s="43">
        <f>+[2]CONCENTRA!$D292</f>
        <v>35770</v>
      </c>
      <c r="I36" s="43">
        <f>+[2]CONCENTRA!$D420+[2]CONCENTRA!$D356</f>
        <v>20981</v>
      </c>
      <c r="J36" s="43">
        <f>+[2]CONCENTRA!$D548+[2]CONCENTRA!$D484</f>
        <v>16660</v>
      </c>
      <c r="K36" s="43">
        <f>+[2]CONCENTRA!$D612</f>
        <v>1080</v>
      </c>
      <c r="L36" s="43">
        <f>+[2]CONCENTRA!$D997</f>
        <v>0</v>
      </c>
      <c r="M36" s="80">
        <f t="shared" si="0"/>
        <v>726790</v>
      </c>
      <c r="O36" s="67"/>
    </row>
    <row r="37" spans="1:15">
      <c r="A37" s="65"/>
      <c r="C37" s="78" t="s">
        <v>68</v>
      </c>
      <c r="D37" s="43">
        <f>+[2]CONCENTRA!$D37</f>
        <v>447530</v>
      </c>
      <c r="E37" s="43">
        <f>+[2]CONCENTRA!$D101</f>
        <v>0</v>
      </c>
      <c r="F37" s="43">
        <f>+[2]CONCENTRA!$D165</f>
        <v>0</v>
      </c>
      <c r="G37" s="43">
        <f>+[2]CONCENTRA!$D229</f>
        <v>3580</v>
      </c>
      <c r="H37" s="43">
        <f>+[2]CONCENTRA!$D293</f>
        <v>24738</v>
      </c>
      <c r="I37" s="43">
        <f>+[2]CONCENTRA!$D421+[2]CONCENTRA!$D357</f>
        <v>15952</v>
      </c>
      <c r="J37" s="43">
        <f>+[2]CONCENTRA!$D549+[2]CONCENTRA!$D485</f>
        <v>12667</v>
      </c>
      <c r="K37" s="43">
        <f>+[2]CONCENTRA!$D613</f>
        <v>747</v>
      </c>
      <c r="L37" s="43">
        <f>+[2]CONCENTRA!$D998</f>
        <v>0</v>
      </c>
      <c r="M37" s="80">
        <f t="shared" si="0"/>
        <v>505214</v>
      </c>
      <c r="O37" s="67"/>
    </row>
    <row r="38" spans="1:15">
      <c r="A38" s="65"/>
      <c r="C38" s="78" t="s">
        <v>69</v>
      </c>
      <c r="D38" s="43">
        <f>+[2]CONCENTRA!$D38</f>
        <v>1676315</v>
      </c>
      <c r="E38" s="43">
        <f>+[2]CONCENTRA!$D102</f>
        <v>0</v>
      </c>
      <c r="F38" s="43">
        <f>+[2]CONCENTRA!$D166</f>
        <v>0</v>
      </c>
      <c r="G38" s="43">
        <f>+[2]CONCENTRA!$D230</f>
        <v>13409</v>
      </c>
      <c r="H38" s="43">
        <f>+[2]CONCENTRA!$D294</f>
        <v>92660</v>
      </c>
      <c r="I38" s="43">
        <f>+[2]CONCENTRA!$D422+[2]CONCENTRA!$D358</f>
        <v>106051</v>
      </c>
      <c r="J38" s="43">
        <f>+[2]CONCENTRA!$D550+[2]CONCENTRA!$D486</f>
        <v>84213</v>
      </c>
      <c r="K38" s="43">
        <f>+[2]CONCENTRA!$D614</f>
        <v>2796</v>
      </c>
      <c r="L38" s="43">
        <f>+[2]CONCENTRA!$D999</f>
        <v>0</v>
      </c>
      <c r="M38" s="80">
        <f t="shared" si="0"/>
        <v>1975444</v>
      </c>
      <c r="O38" s="67"/>
    </row>
    <row r="39" spans="1:15">
      <c r="A39" s="65"/>
      <c r="C39" s="78" t="s">
        <v>70</v>
      </c>
      <c r="D39" s="43">
        <f>+[2]CONCENTRA!$D39</f>
        <v>389515</v>
      </c>
      <c r="E39" s="43">
        <f>+[2]CONCENTRA!$D103</f>
        <v>0</v>
      </c>
      <c r="F39" s="43">
        <f>+[2]CONCENTRA!$D167</f>
        <v>0</v>
      </c>
      <c r="G39" s="43">
        <f>+[2]CONCENTRA!$D231</f>
        <v>3116</v>
      </c>
      <c r="H39" s="43">
        <f>+[2]CONCENTRA!$D295</f>
        <v>21531</v>
      </c>
      <c r="I39" s="43">
        <f>+[2]CONCENTRA!$D423+[2]CONCENTRA!$D359</f>
        <v>14655</v>
      </c>
      <c r="J39" s="43">
        <f>+[2]CONCENTRA!$D551+[2]CONCENTRA!$D487</f>
        <v>11637</v>
      </c>
      <c r="K39" s="43">
        <f>+[2]CONCENTRA!$D615</f>
        <v>650</v>
      </c>
      <c r="L39" s="43">
        <f>+[2]CONCENTRA!$D1000</f>
        <v>0</v>
      </c>
      <c r="M39" s="80">
        <f t="shared" si="0"/>
        <v>441104</v>
      </c>
      <c r="O39" s="67"/>
    </row>
    <row r="40" spans="1:15">
      <c r="A40" s="65"/>
      <c r="C40" s="78" t="s">
        <v>71</v>
      </c>
      <c r="D40" s="43">
        <f>+[2]CONCENTRA!$D40</f>
        <v>1160479</v>
      </c>
      <c r="E40" s="43">
        <f>+[2]CONCENTRA!$D104</f>
        <v>0</v>
      </c>
      <c r="F40" s="43">
        <f>+[2]CONCENTRA!$D168</f>
        <v>0</v>
      </c>
      <c r="G40" s="43">
        <f>+[2]CONCENTRA!$D232</f>
        <v>9283</v>
      </c>
      <c r="H40" s="43">
        <f>+[2]CONCENTRA!$D296</f>
        <v>64147</v>
      </c>
      <c r="I40" s="43">
        <f>+[2]CONCENTRA!$D424+[2]CONCENTRA!$D360</f>
        <v>49932</v>
      </c>
      <c r="J40" s="43">
        <f>+[2]CONCENTRA!$D552+[2]CONCENTRA!$D488</f>
        <v>39650</v>
      </c>
      <c r="K40" s="43">
        <f>+[2]CONCENTRA!$D616</f>
        <v>1936</v>
      </c>
      <c r="L40" s="43">
        <f>+[2]CONCENTRA!$D1001</f>
        <v>0</v>
      </c>
      <c r="M40" s="80">
        <f t="shared" si="0"/>
        <v>1325427</v>
      </c>
      <c r="O40" s="67"/>
    </row>
    <row r="41" spans="1:15">
      <c r="A41" s="65"/>
      <c r="C41" s="78" t="s">
        <v>72</v>
      </c>
      <c r="D41" s="43">
        <f>+[2]CONCENTRA!$D41</f>
        <v>1035149</v>
      </c>
      <c r="E41" s="43">
        <f>+[2]CONCENTRA!$D105</f>
        <v>0</v>
      </c>
      <c r="F41" s="43">
        <f>+[2]CONCENTRA!$D169</f>
        <v>0</v>
      </c>
      <c r="G41" s="43">
        <f>+[2]CONCENTRA!$D233</f>
        <v>8280</v>
      </c>
      <c r="H41" s="43">
        <f>+[2]CONCENTRA!$D297</f>
        <v>57219</v>
      </c>
      <c r="I41" s="43">
        <f>+[2]CONCENTRA!$D425+[2]CONCENTRA!$D361</f>
        <v>57965</v>
      </c>
      <c r="J41" s="43">
        <f>+[2]CONCENTRA!$D553+[2]CONCENTRA!$D489</f>
        <v>46029</v>
      </c>
      <c r="K41" s="43">
        <f>+[2]CONCENTRA!$D617</f>
        <v>1727</v>
      </c>
      <c r="L41" s="43">
        <f>+[2]CONCENTRA!$D1002</f>
        <v>0</v>
      </c>
      <c r="M41" s="80">
        <f t="shared" si="0"/>
        <v>1206369</v>
      </c>
      <c r="O41" s="67"/>
    </row>
    <row r="42" spans="1:15">
      <c r="A42" s="65"/>
      <c r="C42" s="78" t="s">
        <v>73</v>
      </c>
      <c r="D42" s="43">
        <f>+[2]CONCENTRA!$D42</f>
        <v>638038</v>
      </c>
      <c r="E42" s="43">
        <f>+[2]CONCENTRA!$D106</f>
        <v>0</v>
      </c>
      <c r="F42" s="43">
        <f>+[2]CONCENTRA!$D170</f>
        <v>0</v>
      </c>
      <c r="G42" s="43">
        <f>+[2]CONCENTRA!$D234</f>
        <v>5104</v>
      </c>
      <c r="H42" s="43">
        <f>+[2]CONCENTRA!$D298</f>
        <v>35268</v>
      </c>
      <c r="I42" s="43">
        <f>+[2]CONCENTRA!$D426+[2]CONCENTRA!$D362</f>
        <v>24035</v>
      </c>
      <c r="J42" s="43">
        <f>+[2]CONCENTRA!$D554+[2]CONCENTRA!$D490</f>
        <v>19086</v>
      </c>
      <c r="K42" s="43">
        <f>+[2]CONCENTRA!$D618</f>
        <v>1064</v>
      </c>
      <c r="L42" s="43">
        <f>+[2]CONCENTRA!$D1003</f>
        <v>0</v>
      </c>
      <c r="M42" s="80">
        <f t="shared" si="0"/>
        <v>722595</v>
      </c>
      <c r="O42" s="67"/>
    </row>
    <row r="43" spans="1:15">
      <c r="A43" s="65"/>
      <c r="C43" s="78" t="s">
        <v>74</v>
      </c>
      <c r="D43" s="43">
        <f>+[2]CONCENTRA!$D43</f>
        <v>2550099</v>
      </c>
      <c r="E43" s="43">
        <f>+[2]CONCENTRA!$D107</f>
        <v>0</v>
      </c>
      <c r="F43" s="43">
        <f>+[2]CONCENTRA!$D171</f>
        <v>0</v>
      </c>
      <c r="G43" s="43">
        <f>+[2]CONCENTRA!$D235</f>
        <v>20399</v>
      </c>
      <c r="H43" s="43">
        <f>+[2]CONCENTRA!$D299</f>
        <v>140959</v>
      </c>
      <c r="I43" s="43">
        <f>+[2]CONCENTRA!$D427+[2]CONCENTRA!$D363</f>
        <v>134239</v>
      </c>
      <c r="J43" s="43">
        <f>+[2]CONCENTRA!$D555+[2]CONCENTRA!$D491</f>
        <v>106597</v>
      </c>
      <c r="K43" s="43">
        <f>+[2]CONCENTRA!$D619</f>
        <v>4254</v>
      </c>
      <c r="L43" s="43">
        <f>+[2]CONCENTRA!$D1004</f>
        <v>0</v>
      </c>
      <c r="M43" s="80">
        <f t="shared" si="0"/>
        <v>2956547</v>
      </c>
      <c r="O43" s="67"/>
    </row>
    <row r="44" spans="1:15">
      <c r="A44" s="65"/>
      <c r="C44" s="78" t="s">
        <v>75</v>
      </c>
      <c r="D44" s="43">
        <f>+[2]CONCENTRA!$D44</f>
        <v>1154714</v>
      </c>
      <c r="E44" s="43">
        <f>+[2]CONCENTRA!$D108</f>
        <v>0</v>
      </c>
      <c r="F44" s="43">
        <f>+[2]CONCENTRA!$D172</f>
        <v>0</v>
      </c>
      <c r="G44" s="43">
        <f>+[2]CONCENTRA!$D236</f>
        <v>9237</v>
      </c>
      <c r="H44" s="43">
        <f>+[2]CONCENTRA!$D300</f>
        <v>63828</v>
      </c>
      <c r="I44" s="43">
        <f>+[2]CONCENTRA!$D428+[2]CONCENTRA!$D364</f>
        <v>74489</v>
      </c>
      <c r="J44" s="43">
        <f>+[2]CONCENTRA!$D556+[2]CONCENTRA!$D492</f>
        <v>59151</v>
      </c>
      <c r="K44" s="43">
        <f>+[2]CONCENTRA!$D620</f>
        <v>1926</v>
      </c>
      <c r="L44" s="43">
        <f>+[2]CONCENTRA!$D1005</f>
        <v>0</v>
      </c>
      <c r="M44" s="80">
        <f t="shared" si="0"/>
        <v>1363345</v>
      </c>
      <c r="O44" s="67"/>
    </row>
    <row r="45" spans="1:15">
      <c r="A45" s="65"/>
      <c r="C45" s="78" t="s">
        <v>76</v>
      </c>
      <c r="D45" s="43">
        <f>+[2]CONCENTRA!$D45</f>
        <v>2670970</v>
      </c>
      <c r="E45" s="43">
        <f>+[2]CONCENTRA!$D109</f>
        <v>0</v>
      </c>
      <c r="F45" s="43">
        <f>+[2]CONCENTRA!$D173</f>
        <v>0</v>
      </c>
      <c r="G45" s="43">
        <f>+[2]CONCENTRA!$D237</f>
        <v>21366</v>
      </c>
      <c r="H45" s="43">
        <f>+[2]CONCENTRA!$D301</f>
        <v>147641</v>
      </c>
      <c r="I45" s="43">
        <f>+[2]CONCENTRA!$D429+[2]CONCENTRA!$D365</f>
        <v>186531</v>
      </c>
      <c r="J45" s="43">
        <f>+[2]CONCENTRA!$D557+[2]CONCENTRA!$D493</f>
        <v>148121</v>
      </c>
      <c r="K45" s="43">
        <f>+[2]CONCENTRA!$D621</f>
        <v>4456</v>
      </c>
      <c r="L45" s="43">
        <f>+[2]CONCENTRA!$D1006</f>
        <v>0</v>
      </c>
      <c r="M45" s="80">
        <f t="shared" si="0"/>
        <v>3179085</v>
      </c>
      <c r="O45" s="67"/>
    </row>
    <row r="46" spans="1:15">
      <c r="A46" s="65"/>
      <c r="C46" s="78" t="s">
        <v>77</v>
      </c>
      <c r="D46" s="43">
        <f>+[2]CONCENTRA!$D46</f>
        <v>1227535</v>
      </c>
      <c r="E46" s="43">
        <f>+[2]CONCENTRA!$D110</f>
        <v>0</v>
      </c>
      <c r="F46" s="43">
        <f>+[2]CONCENTRA!$D174</f>
        <v>0</v>
      </c>
      <c r="G46" s="43">
        <f>+[2]CONCENTRA!$D238</f>
        <v>9819</v>
      </c>
      <c r="H46" s="43">
        <f>+[2]CONCENTRA!$D302</f>
        <v>67853</v>
      </c>
      <c r="I46" s="43">
        <f>+[2]CONCENTRA!$D430+[2]CONCENTRA!$D366</f>
        <v>78293</v>
      </c>
      <c r="J46" s="43">
        <f>+[2]CONCENTRA!$D558+[2]CONCENTRA!$D494</f>
        <v>62171</v>
      </c>
      <c r="K46" s="43">
        <f>+[2]CONCENTRA!$D622</f>
        <v>2048</v>
      </c>
      <c r="L46" s="43">
        <f>+[2]CONCENTRA!$D1007</f>
        <v>0</v>
      </c>
      <c r="M46" s="80">
        <f t="shared" si="0"/>
        <v>1447719</v>
      </c>
      <c r="O46" s="67"/>
    </row>
    <row r="47" spans="1:15">
      <c r="A47" s="65"/>
      <c r="C47" s="78" t="s">
        <v>78</v>
      </c>
      <c r="D47" s="43">
        <f>+[2]CONCENTRA!$D47</f>
        <v>4911167</v>
      </c>
      <c r="E47" s="43">
        <f>+[2]CONCENTRA!$D111</f>
        <v>0</v>
      </c>
      <c r="F47" s="43">
        <f>+[2]CONCENTRA!$D175</f>
        <v>0</v>
      </c>
      <c r="G47" s="43">
        <f>+[2]CONCENTRA!$D239</f>
        <v>39286</v>
      </c>
      <c r="H47" s="43">
        <f>+[2]CONCENTRA!$D303</f>
        <v>271470</v>
      </c>
      <c r="I47" s="43">
        <f>+[2]CONCENTRA!$D431+[2]CONCENTRA!$D367</f>
        <v>321362</v>
      </c>
      <c r="J47" s="43">
        <f>+[2]CONCENTRA!$D559+[2]CONCENTRA!$D495</f>
        <v>255187</v>
      </c>
      <c r="K47" s="43">
        <f>+[2]CONCENTRA!$D623</f>
        <v>8193</v>
      </c>
      <c r="L47" s="43">
        <f>+[2]CONCENTRA!$D1008</f>
        <v>0</v>
      </c>
      <c r="M47" s="80">
        <f t="shared" si="0"/>
        <v>5806665</v>
      </c>
      <c r="O47" s="67"/>
    </row>
    <row r="48" spans="1:15">
      <c r="A48" s="65"/>
      <c r="C48" s="78" t="s">
        <v>79</v>
      </c>
      <c r="D48" s="43">
        <f>+[2]CONCENTRA!$D48</f>
        <v>4109547</v>
      </c>
      <c r="E48" s="43">
        <f>+[2]CONCENTRA!$D112</f>
        <v>0</v>
      </c>
      <c r="F48" s="43">
        <f>+[2]CONCENTRA!$D176</f>
        <v>0</v>
      </c>
      <c r="G48" s="43">
        <f>+[2]CONCENTRA!$D240</f>
        <v>32874</v>
      </c>
      <c r="H48" s="43">
        <f>+[2]CONCENTRA!$D304</f>
        <v>227160</v>
      </c>
      <c r="I48" s="43">
        <f>+[2]CONCENTRA!$D432+[2]CONCENTRA!$D368</f>
        <v>277417</v>
      </c>
      <c r="J48" s="43">
        <f>+[2]CONCENTRA!$D560+[2]CONCENTRA!$D496</f>
        <v>220291</v>
      </c>
      <c r="K48" s="43">
        <f>+[2]CONCENTRA!$D624</f>
        <v>6855</v>
      </c>
      <c r="L48" s="43">
        <f>+[2]CONCENTRA!$D1009</f>
        <v>0</v>
      </c>
      <c r="M48" s="80">
        <f t="shared" si="0"/>
        <v>4874144</v>
      </c>
      <c r="O48" s="67"/>
    </row>
    <row r="49" spans="1:15">
      <c r="A49" s="65"/>
      <c r="C49" s="78" t="s">
        <v>80</v>
      </c>
      <c r="D49" s="43">
        <f>+[2]CONCENTRA!$D49</f>
        <v>1656260</v>
      </c>
      <c r="E49" s="43">
        <f>+[2]CONCENTRA!$D113</f>
        <v>0</v>
      </c>
      <c r="F49" s="43">
        <f>+[2]CONCENTRA!$D177</f>
        <v>0</v>
      </c>
      <c r="G49" s="43">
        <f>+[2]CONCENTRA!$D241</f>
        <v>13249</v>
      </c>
      <c r="H49" s="43">
        <f>+[2]CONCENTRA!$D305</f>
        <v>91552</v>
      </c>
      <c r="I49" s="43">
        <f>+[2]CONCENTRA!$D433+[2]CONCENTRA!$D369</f>
        <v>100752</v>
      </c>
      <c r="J49" s="43">
        <f>+[2]CONCENTRA!$D561+[2]CONCENTRA!$D497</f>
        <v>80005</v>
      </c>
      <c r="K49" s="43">
        <f>+[2]CONCENTRA!$D625</f>
        <v>2763</v>
      </c>
      <c r="L49" s="43">
        <f>+[2]CONCENTRA!$D1010</f>
        <v>0</v>
      </c>
      <c r="M49" s="80">
        <f t="shared" si="0"/>
        <v>1944581</v>
      </c>
      <c r="O49" s="67"/>
    </row>
    <row r="50" spans="1:15">
      <c r="A50" s="65"/>
      <c r="C50" s="78" t="s">
        <v>81</v>
      </c>
      <c r="D50" s="43">
        <f>+[2]CONCENTRA!$D50</f>
        <v>407729</v>
      </c>
      <c r="E50" s="43">
        <f>+[2]CONCENTRA!$D114</f>
        <v>0</v>
      </c>
      <c r="F50" s="43">
        <f>+[2]CONCENTRA!$D178</f>
        <v>0</v>
      </c>
      <c r="G50" s="43">
        <f>+[2]CONCENTRA!$D242</f>
        <v>3262</v>
      </c>
      <c r="H50" s="43">
        <f>+[2]CONCENTRA!$D306</f>
        <v>22538</v>
      </c>
      <c r="I50" s="43">
        <f>+[2]CONCENTRA!$D434+[2]CONCENTRA!$D370</f>
        <v>15785</v>
      </c>
      <c r="J50" s="43">
        <f>+[2]CONCENTRA!$D562+[2]CONCENTRA!$D498</f>
        <v>12535</v>
      </c>
      <c r="K50" s="43">
        <f>+[2]CONCENTRA!$D626</f>
        <v>680</v>
      </c>
      <c r="L50" s="43">
        <f>+[2]CONCENTRA!$D1011</f>
        <v>0</v>
      </c>
      <c r="M50" s="80">
        <f t="shared" si="0"/>
        <v>462529</v>
      </c>
      <c r="O50" s="67"/>
    </row>
    <row r="51" spans="1:15">
      <c r="A51" s="65"/>
      <c r="C51" s="78" t="s">
        <v>82</v>
      </c>
      <c r="D51" s="43">
        <f>+[2]CONCENTRA!$D51</f>
        <v>4521451</v>
      </c>
      <c r="E51" s="43">
        <f>+[2]CONCENTRA!$D115</f>
        <v>0</v>
      </c>
      <c r="F51" s="43">
        <f>+[2]CONCENTRA!$D179</f>
        <v>0</v>
      </c>
      <c r="G51" s="43">
        <f>+[2]CONCENTRA!$D243</f>
        <v>36169</v>
      </c>
      <c r="H51" s="43">
        <f>+[2]CONCENTRA!$D307</f>
        <v>249928</v>
      </c>
      <c r="I51" s="43">
        <f>+[2]CONCENTRA!$D435+[2]CONCENTRA!$D371</f>
        <v>280197</v>
      </c>
      <c r="J51" s="43">
        <f>+[2]CONCENTRA!$D563+[2]CONCENTRA!$D499</f>
        <v>222498</v>
      </c>
      <c r="K51" s="43">
        <f>+[2]CONCENTRA!$D627</f>
        <v>7543</v>
      </c>
      <c r="L51" s="43">
        <f>+[2]CONCENTRA!$D1012</f>
        <v>0</v>
      </c>
      <c r="M51" s="80">
        <f t="shared" si="0"/>
        <v>5317786</v>
      </c>
      <c r="O51" s="67"/>
    </row>
    <row r="52" spans="1:15">
      <c r="A52" s="65"/>
      <c r="C52" s="78" t="s">
        <v>83</v>
      </c>
      <c r="D52" s="43">
        <f>+[2]CONCENTRA!$D52</f>
        <v>270081</v>
      </c>
      <c r="E52" s="43">
        <f>+[2]CONCENTRA!$D116</f>
        <v>0</v>
      </c>
      <c r="F52" s="43">
        <f>+[2]CONCENTRA!$D180</f>
        <v>0</v>
      </c>
      <c r="G52" s="43">
        <f>+[2]CONCENTRA!$D244</f>
        <v>2160</v>
      </c>
      <c r="H52" s="43">
        <f>+[2]CONCENTRA!$D308</f>
        <v>14929</v>
      </c>
      <c r="I52" s="43">
        <f>+[2]CONCENTRA!$D436+[2]CONCENTRA!$D372</f>
        <v>9084</v>
      </c>
      <c r="J52" s="43">
        <f>+[2]CONCENTRA!$D564+[2]CONCENTRA!$D500</f>
        <v>7214</v>
      </c>
      <c r="K52" s="43">
        <f>+[2]CONCENTRA!$D628</f>
        <v>451</v>
      </c>
      <c r="L52" s="43">
        <f>+[2]CONCENTRA!$D1013</f>
        <v>0</v>
      </c>
      <c r="M52" s="80">
        <f t="shared" si="0"/>
        <v>303919</v>
      </c>
      <c r="O52" s="67"/>
    </row>
    <row r="53" spans="1:15">
      <c r="A53" s="65"/>
      <c r="C53" s="78" t="s">
        <v>84</v>
      </c>
      <c r="D53" s="43">
        <f>+[2]CONCENTRA!$D53</f>
        <v>1255204</v>
      </c>
      <c r="E53" s="43">
        <f>+[2]CONCENTRA!$D117</f>
        <v>0</v>
      </c>
      <c r="F53" s="43">
        <f>+[2]CONCENTRA!$D181</f>
        <v>0</v>
      </c>
      <c r="G53" s="43">
        <f>+[2]CONCENTRA!$D245</f>
        <v>10041</v>
      </c>
      <c r="H53" s="43">
        <f>+[2]CONCENTRA!$D309</f>
        <v>69383</v>
      </c>
      <c r="I53" s="43">
        <f>+[2]CONCENTRA!$D437+[2]CONCENTRA!$D373</f>
        <v>71894</v>
      </c>
      <c r="J53" s="43">
        <f>+[2]CONCENTRA!$D565+[2]CONCENTRA!$D501</f>
        <v>57089</v>
      </c>
      <c r="K53" s="43">
        <f>+[2]CONCENTRA!$D629</f>
        <v>2094</v>
      </c>
      <c r="L53" s="43">
        <f>+[2]CONCENTRA!$D1014</f>
        <v>0</v>
      </c>
      <c r="M53" s="80">
        <f t="shared" si="0"/>
        <v>1465705</v>
      </c>
      <c r="O53" s="67"/>
    </row>
    <row r="54" spans="1:15">
      <c r="A54" s="65"/>
      <c r="C54" s="78" t="s">
        <v>85</v>
      </c>
      <c r="D54" s="43">
        <f>+[2]CONCENTRA!$D54</f>
        <v>869475</v>
      </c>
      <c r="E54" s="43">
        <f>+[2]CONCENTRA!$D118</f>
        <v>0</v>
      </c>
      <c r="F54" s="43">
        <f>+[2]CONCENTRA!$D182</f>
        <v>0</v>
      </c>
      <c r="G54" s="43">
        <f>+[2]CONCENTRA!$D246</f>
        <v>6955</v>
      </c>
      <c r="H54" s="43">
        <f>+[2]CONCENTRA!$D310</f>
        <v>48061</v>
      </c>
      <c r="I54" s="43">
        <f>+[2]CONCENTRA!$D438+[2]CONCENTRA!$D374</f>
        <v>43836</v>
      </c>
      <c r="J54" s="43">
        <f>+[2]CONCENTRA!$D566+[2]CONCENTRA!$D502</f>
        <v>34809</v>
      </c>
      <c r="K54" s="43">
        <f>+[2]CONCENTRA!$D630</f>
        <v>1450</v>
      </c>
      <c r="L54" s="43">
        <f>+[2]CONCENTRA!$D1015</f>
        <v>0</v>
      </c>
      <c r="M54" s="80">
        <f t="shared" si="0"/>
        <v>1004586</v>
      </c>
      <c r="O54" s="67"/>
    </row>
    <row r="55" spans="1:15">
      <c r="A55" s="65"/>
      <c r="C55" s="78" t="s">
        <v>86</v>
      </c>
      <c r="D55" s="43">
        <f>+[2]CONCENTRA!$D55</f>
        <v>859483</v>
      </c>
      <c r="E55" s="43">
        <f>+[2]CONCENTRA!$D119</f>
        <v>0</v>
      </c>
      <c r="F55" s="43">
        <f>+[2]CONCENTRA!$D183</f>
        <v>0</v>
      </c>
      <c r="G55" s="43">
        <f>+[2]CONCENTRA!$D247</f>
        <v>6875</v>
      </c>
      <c r="H55" s="43">
        <f>+[2]CONCENTRA!$D311</f>
        <v>47509</v>
      </c>
      <c r="I55" s="43">
        <f>+[2]CONCENTRA!$D439+[2]CONCENTRA!$D375</f>
        <v>37969</v>
      </c>
      <c r="J55" s="43">
        <f>+[2]CONCENTRA!$D567+[2]CONCENTRA!$D503</f>
        <v>30151</v>
      </c>
      <c r="K55" s="43">
        <f>+[2]CONCENTRA!$D631</f>
        <v>1434</v>
      </c>
      <c r="L55" s="43">
        <f>+[2]CONCENTRA!$D1016</f>
        <v>0</v>
      </c>
      <c r="M55" s="80">
        <f t="shared" si="0"/>
        <v>983421</v>
      </c>
      <c r="O55" s="67"/>
    </row>
    <row r="56" spans="1:15">
      <c r="A56" s="65"/>
      <c r="C56" s="78" t="s">
        <v>87</v>
      </c>
      <c r="D56" s="43">
        <f>+[2]CONCENTRA!$D56</f>
        <v>664738</v>
      </c>
      <c r="E56" s="43">
        <f>+[2]CONCENTRA!$D120</f>
        <v>0</v>
      </c>
      <c r="F56" s="43">
        <f>+[2]CONCENTRA!$D184</f>
        <v>0</v>
      </c>
      <c r="G56" s="43">
        <f>+[2]CONCENTRA!$D248</f>
        <v>5317</v>
      </c>
      <c r="H56" s="43">
        <f>+[2]CONCENTRA!$D312</f>
        <v>36744</v>
      </c>
      <c r="I56" s="43">
        <f>+[2]CONCENTRA!$D440+[2]CONCENTRA!$D376</f>
        <v>29076</v>
      </c>
      <c r="J56" s="43">
        <f>+[2]CONCENTRA!$D568+[2]CONCENTRA!$D504</f>
        <v>23089</v>
      </c>
      <c r="K56" s="43">
        <f>+[2]CONCENTRA!$D632</f>
        <v>1109</v>
      </c>
      <c r="L56" s="43">
        <f>+[2]CONCENTRA!$D1017</f>
        <v>0</v>
      </c>
      <c r="M56" s="80">
        <f t="shared" si="0"/>
        <v>760073</v>
      </c>
      <c r="O56" s="67"/>
    </row>
    <row r="57" spans="1:15">
      <c r="A57" s="65"/>
      <c r="C57" s="78" t="s">
        <v>88</v>
      </c>
      <c r="D57" s="43">
        <f>+[2]CONCENTRA!$D57</f>
        <v>2134328</v>
      </c>
      <c r="E57" s="43">
        <f>+[2]CONCENTRA!$D121</f>
        <v>0</v>
      </c>
      <c r="F57" s="43">
        <f>+[2]CONCENTRA!$D185</f>
        <v>0</v>
      </c>
      <c r="G57" s="43">
        <f>+[2]CONCENTRA!$D249</f>
        <v>17073</v>
      </c>
      <c r="H57" s="43">
        <f>+[2]CONCENTRA!$D313</f>
        <v>117977</v>
      </c>
      <c r="I57" s="43">
        <f>+[2]CONCENTRA!$D441+[2]CONCENTRA!$D377</f>
        <v>123254</v>
      </c>
      <c r="J57" s="43">
        <f>+[2]CONCENTRA!$D569+[2]CONCENTRA!$D505</f>
        <v>97874</v>
      </c>
      <c r="K57" s="43">
        <f>+[2]CONCENTRA!$D633</f>
        <v>3560</v>
      </c>
      <c r="L57" s="43">
        <f>+[2]CONCENTRA!$D1018</f>
        <v>0</v>
      </c>
      <c r="M57" s="80">
        <f t="shared" si="0"/>
        <v>2494066</v>
      </c>
      <c r="O57" s="67"/>
    </row>
    <row r="58" spans="1:15">
      <c r="A58" s="65"/>
      <c r="C58" s="78" t="s">
        <v>89</v>
      </c>
      <c r="D58" s="43">
        <f>+[2]CONCENTRA!$D58</f>
        <v>1166894</v>
      </c>
      <c r="E58" s="43">
        <f>+[2]CONCENTRA!$D122</f>
        <v>0</v>
      </c>
      <c r="F58" s="43">
        <f>+[2]CONCENTRA!$D186</f>
        <v>0</v>
      </c>
      <c r="G58" s="43">
        <f>+[2]CONCENTRA!$D250</f>
        <v>9334</v>
      </c>
      <c r="H58" s="43">
        <f>+[2]CONCENTRA!$D314</f>
        <v>64501</v>
      </c>
      <c r="I58" s="43">
        <f>+[2]CONCENTRA!$D442+[2]CONCENTRA!$D378</f>
        <v>82835</v>
      </c>
      <c r="J58" s="43">
        <f>+[2]CONCENTRA!$D570+[2]CONCENTRA!$D506</f>
        <v>65778</v>
      </c>
      <c r="K58" s="43">
        <f>+[2]CONCENTRA!$D634</f>
        <v>1947</v>
      </c>
      <c r="L58" s="43">
        <f>+[2]CONCENTRA!$D1019</f>
        <v>0</v>
      </c>
      <c r="M58" s="80">
        <f t="shared" si="0"/>
        <v>1391289</v>
      </c>
      <c r="O58" s="67"/>
    </row>
    <row r="59" spans="1:15">
      <c r="A59" s="65"/>
      <c r="C59" s="78" t="s">
        <v>90</v>
      </c>
      <c r="D59" s="43">
        <f>+[2]CONCENTRA!$D59</f>
        <v>417534</v>
      </c>
      <c r="E59" s="43">
        <f>+[2]CONCENTRA!$D123</f>
        <v>0</v>
      </c>
      <c r="F59" s="43">
        <f>+[2]CONCENTRA!$D187</f>
        <v>0</v>
      </c>
      <c r="G59" s="43">
        <f>+[2]CONCENTRA!$D251</f>
        <v>3340</v>
      </c>
      <c r="H59" s="43">
        <f>+[2]CONCENTRA!$D315</f>
        <v>23080</v>
      </c>
      <c r="I59" s="43">
        <f>+[2]CONCENTRA!$D443+[2]CONCENTRA!$D379</f>
        <v>16688</v>
      </c>
      <c r="J59" s="43">
        <f>+[2]CONCENTRA!$D571+[2]CONCENTRA!$D507</f>
        <v>13251</v>
      </c>
      <c r="K59" s="43">
        <f>+[2]CONCENTRA!$D635</f>
        <v>697</v>
      </c>
      <c r="L59" s="43">
        <f>+[2]CONCENTRA!$D1020</f>
        <v>0</v>
      </c>
      <c r="M59" s="80">
        <f t="shared" si="0"/>
        <v>474590</v>
      </c>
      <c r="O59" s="67"/>
    </row>
    <row r="60" spans="1:15">
      <c r="A60" s="65"/>
      <c r="C60" s="78" t="s">
        <v>91</v>
      </c>
      <c r="D60" s="43">
        <f>+[2]CONCENTRA!$D60</f>
        <v>3730842</v>
      </c>
      <c r="E60" s="43">
        <f>+[2]CONCENTRA!$D124</f>
        <v>0</v>
      </c>
      <c r="F60" s="43">
        <f>+[2]CONCENTRA!$D188</f>
        <v>0</v>
      </c>
      <c r="G60" s="43">
        <f>+[2]CONCENTRA!$D252</f>
        <v>29844</v>
      </c>
      <c r="H60" s="43">
        <f>+[2]CONCENTRA!$D316</f>
        <v>206226</v>
      </c>
      <c r="I60" s="43">
        <f>+[2]CONCENTRA!$D444+[2]CONCENTRA!$D380</f>
        <v>170912</v>
      </c>
      <c r="J60" s="43">
        <f>+[2]CONCENTRA!$D572+[2]CONCENTRA!$D508</f>
        <v>135718</v>
      </c>
      <c r="K60" s="43">
        <f>+[2]CONCENTRA!$D636</f>
        <v>6224</v>
      </c>
      <c r="L60" s="43">
        <f>+[2]CONCENTRA!$D1021</f>
        <v>0</v>
      </c>
      <c r="M60" s="80">
        <f t="shared" si="0"/>
        <v>4279766</v>
      </c>
      <c r="O60" s="67"/>
    </row>
    <row r="61" spans="1:15">
      <c r="A61" s="65"/>
      <c r="C61" s="78" t="s">
        <v>92</v>
      </c>
      <c r="D61" s="43">
        <f>+[2]CONCENTRA!$D61</f>
        <v>757016</v>
      </c>
      <c r="E61" s="43">
        <f>+[2]CONCENTRA!$D125</f>
        <v>0</v>
      </c>
      <c r="F61" s="43">
        <f>+[2]CONCENTRA!$D189</f>
        <v>0</v>
      </c>
      <c r="G61" s="43">
        <f>+[2]CONCENTRA!$D253</f>
        <v>6056</v>
      </c>
      <c r="H61" s="43">
        <f>+[2]CONCENTRA!$D317</f>
        <v>41845</v>
      </c>
      <c r="I61" s="43">
        <f>+[2]CONCENTRA!$D445+[2]CONCENTRA!$D381</f>
        <v>44818</v>
      </c>
      <c r="J61" s="43">
        <f>+[2]CONCENTRA!$D573+[2]CONCENTRA!$D509</f>
        <v>35589</v>
      </c>
      <c r="K61" s="43">
        <f>+[2]CONCENTRA!$D637</f>
        <v>1263</v>
      </c>
      <c r="L61" s="43">
        <f>+[2]CONCENTRA!$D1022</f>
        <v>0</v>
      </c>
      <c r="M61" s="80">
        <f t="shared" si="0"/>
        <v>886587</v>
      </c>
      <c r="O61" s="67"/>
    </row>
    <row r="62" spans="1:15">
      <c r="A62" s="65"/>
      <c r="C62" s="78" t="s">
        <v>93</v>
      </c>
      <c r="D62" s="43">
        <f>+[2]CONCENTRA!$D62</f>
        <v>3281073</v>
      </c>
      <c r="E62" s="43">
        <f>+[2]CONCENTRA!$D126</f>
        <v>0</v>
      </c>
      <c r="F62" s="43">
        <f>+[2]CONCENTRA!$D190</f>
        <v>0</v>
      </c>
      <c r="G62" s="43">
        <f>+[2]CONCENTRA!$D254</f>
        <v>26246</v>
      </c>
      <c r="H62" s="43">
        <f>+[2]CONCENTRA!$D318</f>
        <v>181365</v>
      </c>
      <c r="I62" s="43">
        <f>+[2]CONCENTRA!$D446+[2]CONCENTRA!$D382</f>
        <v>171276</v>
      </c>
      <c r="J62" s="43">
        <f>+[2]CONCENTRA!$D574+[2]CONCENTRA!$D510</f>
        <v>136007</v>
      </c>
      <c r="K62" s="43">
        <f>+[2]CONCENTRA!$D638</f>
        <v>5473</v>
      </c>
      <c r="L62" s="43">
        <f>+[2]CONCENTRA!$D1023</f>
        <v>0</v>
      </c>
      <c r="M62" s="80">
        <f t="shared" si="0"/>
        <v>3801440</v>
      </c>
      <c r="O62" s="67"/>
    </row>
    <row r="63" spans="1:15">
      <c r="A63" s="65"/>
      <c r="C63" s="78" t="s">
        <v>94</v>
      </c>
      <c r="D63" s="43">
        <f>+[2]CONCENTRA!$D63</f>
        <v>1341749</v>
      </c>
      <c r="E63" s="43">
        <f>+[2]CONCENTRA!$D127</f>
        <v>0</v>
      </c>
      <c r="F63" s="43">
        <f>+[2]CONCENTRA!$D191</f>
        <v>0</v>
      </c>
      <c r="G63" s="43">
        <f>+[2]CONCENTRA!$D255</f>
        <v>10733</v>
      </c>
      <c r="H63" s="43">
        <f>+[2]CONCENTRA!$D319</f>
        <v>74167</v>
      </c>
      <c r="I63" s="43">
        <f>+[2]CONCENTRA!$D447+[2]CONCENTRA!$D383</f>
        <v>83843</v>
      </c>
      <c r="J63" s="43">
        <f>+[2]CONCENTRA!$D575+[2]CONCENTRA!$D511</f>
        <v>66579</v>
      </c>
      <c r="K63" s="43">
        <f>+[2]CONCENTRA!$D639</f>
        <v>2238</v>
      </c>
      <c r="L63" s="43">
        <f>+[2]CONCENTRA!$D1024</f>
        <v>0</v>
      </c>
      <c r="M63" s="80">
        <f t="shared" si="0"/>
        <v>1579309</v>
      </c>
      <c r="O63" s="67"/>
    </row>
    <row r="64" spans="1:15">
      <c r="A64" s="65"/>
      <c r="C64" s="78" t="s">
        <v>95</v>
      </c>
      <c r="D64" s="43">
        <f>+[2]CONCENTRA!$D64</f>
        <v>954039</v>
      </c>
      <c r="E64" s="43">
        <f>+[2]CONCENTRA!$D128</f>
        <v>0</v>
      </c>
      <c r="F64" s="43">
        <f>+[2]CONCENTRA!$D192</f>
        <v>0</v>
      </c>
      <c r="G64" s="43">
        <f>+[2]CONCENTRA!$D256</f>
        <v>7632</v>
      </c>
      <c r="H64" s="43">
        <f>+[2]CONCENTRA!$D320</f>
        <v>52736</v>
      </c>
      <c r="I64" s="43">
        <f>+[2]CONCENTRA!$D448+[2]CONCENTRA!$D384</f>
        <v>58885</v>
      </c>
      <c r="J64" s="43">
        <f>+[2]CONCENTRA!$D576+[2]CONCENTRA!$D512</f>
        <v>46759</v>
      </c>
      <c r="K64" s="43">
        <f>+[2]CONCENTRA!$D640</f>
        <v>1591</v>
      </c>
      <c r="L64" s="43">
        <f>+[2]CONCENTRA!$D1025</f>
        <v>0</v>
      </c>
      <c r="M64" s="80">
        <f t="shared" si="0"/>
        <v>1121642</v>
      </c>
      <c r="O64" s="67"/>
    </row>
    <row r="65" spans="1:15">
      <c r="A65" s="65"/>
      <c r="C65" s="78" t="s">
        <v>96</v>
      </c>
      <c r="D65" s="43">
        <f>+[2]CONCENTRA!$D65</f>
        <v>1332185</v>
      </c>
      <c r="E65" s="43">
        <f>+[2]CONCENTRA!$D129</f>
        <v>0</v>
      </c>
      <c r="F65" s="43">
        <f>+[2]CONCENTRA!$D193</f>
        <v>0</v>
      </c>
      <c r="G65" s="43">
        <f>+[2]CONCENTRA!$D257</f>
        <v>10657</v>
      </c>
      <c r="H65" s="43">
        <f>+[2]CONCENTRA!$D321</f>
        <v>73638</v>
      </c>
      <c r="I65" s="43">
        <f>+[2]CONCENTRA!$D449+[2]CONCENTRA!$D385</f>
        <v>84979</v>
      </c>
      <c r="J65" s="43">
        <f>+[2]CONCENTRA!$D577+[2]CONCENTRA!$D513</f>
        <v>67480</v>
      </c>
      <c r="K65" s="43">
        <f>+[2]CONCENTRA!$D641</f>
        <v>2222</v>
      </c>
      <c r="L65" s="43">
        <f>+[2]CONCENTRA!$D1026</f>
        <v>0</v>
      </c>
      <c r="M65" s="80">
        <f t="shared" si="0"/>
        <v>1571161</v>
      </c>
      <c r="O65" s="67"/>
    </row>
    <row r="66" spans="1:15">
      <c r="A66" s="65"/>
      <c r="C66" s="78" t="s">
        <v>97</v>
      </c>
      <c r="D66" s="43">
        <f>+[2]CONCENTRA!$D66</f>
        <v>2453233</v>
      </c>
      <c r="E66" s="43">
        <f>+[2]CONCENTRA!$D130</f>
        <v>0</v>
      </c>
      <c r="F66" s="43">
        <f>+[2]CONCENTRA!$D194</f>
        <v>0</v>
      </c>
      <c r="G66" s="43">
        <f>+[2]CONCENTRA!$D258</f>
        <v>19624</v>
      </c>
      <c r="H66" s="43">
        <f>+[2]CONCENTRA!$D322</f>
        <v>135605</v>
      </c>
      <c r="I66" s="43">
        <f>+[2]CONCENTRA!$D450+[2]CONCENTRA!$D386</f>
        <v>140440</v>
      </c>
      <c r="J66" s="43">
        <f>+[2]CONCENTRA!$D578+[2]CONCENTRA!$D514</f>
        <v>111521</v>
      </c>
      <c r="K66" s="43">
        <f>+[2]CONCENTRA!$D642</f>
        <v>4092</v>
      </c>
      <c r="L66" s="43">
        <f>+[2]CONCENTRA!$D1027</f>
        <v>0</v>
      </c>
      <c r="M66" s="80">
        <f t="shared" si="0"/>
        <v>2864515</v>
      </c>
      <c r="O66" s="67"/>
    </row>
    <row r="67" spans="1:15" ht="13.5" thickBot="1">
      <c r="A67" s="65"/>
      <c r="C67" s="78" t="s">
        <v>98</v>
      </c>
      <c r="D67" s="43">
        <f>+[2]CONCENTRA!$D67</f>
        <v>10050972</v>
      </c>
      <c r="E67" s="43">
        <f>+[2]CONCENTRA!$D131</f>
        <v>0</v>
      </c>
      <c r="F67" s="43">
        <f>+[2]CONCENTRA!$D195</f>
        <v>0</v>
      </c>
      <c r="G67" s="43">
        <f>+[2]CONCENTRA!$D259</f>
        <v>80400</v>
      </c>
      <c r="H67" s="43">
        <f>+[2]CONCENTRA!$D323</f>
        <v>555576</v>
      </c>
      <c r="I67" s="43">
        <f>+[2]CONCENTRA!$D451+[2]CONCENTRA!$D387</f>
        <v>646332</v>
      </c>
      <c r="J67" s="43">
        <f>+[2]CONCENTRA!$D579+[2]CONCENTRA!$D515</f>
        <v>513243</v>
      </c>
      <c r="K67" s="43">
        <f>+[2]CONCENTRA!$D643</f>
        <v>16765</v>
      </c>
      <c r="L67" s="43">
        <f>+[2]CONCENTRA!$D1028</f>
        <v>0</v>
      </c>
      <c r="M67" s="80">
        <f t="shared" si="0"/>
        <v>11863288</v>
      </c>
      <c r="O67" s="67"/>
    </row>
    <row r="68" spans="1:15" ht="15.75" customHeight="1">
      <c r="A68" s="65"/>
      <c r="B68" s="141"/>
      <c r="C68" s="142" t="s">
        <v>99</v>
      </c>
      <c r="D68" s="143">
        <f t="shared" ref="D68:M68" si="1">SUM(D10:D67)</f>
        <v>120232999</v>
      </c>
      <c r="E68" s="143">
        <f t="shared" si="1"/>
        <v>0</v>
      </c>
      <c r="F68" s="143">
        <f t="shared" si="1"/>
        <v>0</v>
      </c>
      <c r="G68" s="143">
        <f>SUM(G10:G67)</f>
        <v>961782</v>
      </c>
      <c r="H68" s="143">
        <f t="shared" si="1"/>
        <v>6646008</v>
      </c>
      <c r="I68" s="143">
        <f t="shared" si="1"/>
        <v>7192682</v>
      </c>
      <c r="J68" s="143">
        <f t="shared" si="1"/>
        <v>5711565</v>
      </c>
      <c r="K68" s="143">
        <f t="shared" si="1"/>
        <v>200568</v>
      </c>
      <c r="L68" s="143"/>
      <c r="M68" s="144">
        <f t="shared" si="1"/>
        <v>140945604</v>
      </c>
      <c r="O68" s="67"/>
    </row>
    <row r="69" spans="1:15" ht="12" customHeight="1" thickBot="1">
      <c r="A69" s="65"/>
      <c r="C69" s="83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64" t="s">
        <v>16</v>
      </c>
      <c r="O69" s="67"/>
    </row>
    <row r="70" spans="1:15" ht="0.75" customHeight="1" thickBot="1">
      <c r="A70" s="65"/>
      <c r="C70" s="86"/>
      <c r="D70" s="85"/>
      <c r="E70" s="85"/>
      <c r="F70" s="86"/>
      <c r="G70" s="86"/>
      <c r="H70" s="85"/>
      <c r="I70" s="85"/>
      <c r="J70" s="85"/>
      <c r="K70" s="85"/>
      <c r="L70" s="85"/>
      <c r="M70" s="85"/>
      <c r="O70" s="67"/>
    </row>
    <row r="71" spans="1:15" ht="15">
      <c r="A71" s="65"/>
      <c r="C71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/>
      <c r="O71" s="67"/>
    </row>
    <row r="72" spans="1:15" ht="7.5" customHeight="1" thickBot="1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90"/>
    </row>
    <row r="73" spans="1:15" ht="15.75" thickTop="1">
      <c r="A73"/>
      <c r="B73"/>
    </row>
    <row r="74" spans="1:15" ht="15">
      <c r="A74"/>
      <c r="B74"/>
    </row>
    <row r="75" spans="1:15" ht="15">
      <c r="A75"/>
      <c r="B75"/>
    </row>
    <row r="76" spans="1:15" ht="15">
      <c r="A76"/>
      <c r="B76"/>
    </row>
    <row r="77" spans="1:15" ht="15">
      <c r="A77"/>
      <c r="B77"/>
    </row>
    <row r="78" spans="1:15" ht="15">
      <c r="A78"/>
      <c r="B78"/>
    </row>
    <row r="79" spans="1:15" ht="15">
      <c r="A79"/>
      <c r="B79"/>
    </row>
    <row r="80" spans="1:15" ht="15">
      <c r="A80"/>
      <c r="B80"/>
    </row>
    <row r="81" spans="1:2" ht="15">
      <c r="A81"/>
      <c r="B81"/>
    </row>
    <row r="82" spans="1:2" ht="15">
      <c r="A82"/>
      <c r="B82"/>
    </row>
    <row r="83" spans="1:2" ht="15">
      <c r="A83"/>
      <c r="B83"/>
    </row>
    <row r="84" spans="1:2" ht="15">
      <c r="A84"/>
      <c r="B84"/>
    </row>
    <row r="85" spans="1:2" ht="15">
      <c r="A85"/>
      <c r="B85"/>
    </row>
    <row r="86" spans="1:2" ht="15">
      <c r="A86"/>
      <c r="B86"/>
    </row>
    <row r="87" spans="1:2" ht="15">
      <c r="A87"/>
      <c r="B87"/>
    </row>
    <row r="88" spans="1:2" ht="15">
      <c r="A88"/>
      <c r="B88"/>
    </row>
    <row r="89" spans="1:2" ht="15">
      <c r="A89"/>
      <c r="B89"/>
    </row>
    <row r="90" spans="1:2" ht="15">
      <c r="A90"/>
      <c r="B90"/>
    </row>
    <row r="91" spans="1:2" ht="15">
      <c r="A91"/>
      <c r="B91"/>
    </row>
    <row r="92" spans="1:2" ht="15">
      <c r="A92"/>
      <c r="B92"/>
    </row>
    <row r="93" spans="1:2" ht="15">
      <c r="A93"/>
      <c r="B93"/>
    </row>
    <row r="94" spans="1:2" ht="15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" header="0" footer="0"/>
  <pageSetup scale="57" orientation="landscape" horizontalDpi="300" verticalDpi="300" r:id="rId1"/>
  <headerFooter alignWithMargins="0">
    <oddFooter>FEDERACION.xls&amp;RPágina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view="pageBreakPreview" topLeftCell="B1" zoomScale="73" zoomScaleNormal="75" zoomScaleSheetLayoutView="73" workbookViewId="0">
      <selection activeCell="C6" sqref="C6:M69"/>
    </sheetView>
  </sheetViews>
  <sheetFormatPr baseColWidth="10" defaultRowHeight="12.75"/>
  <cols>
    <col min="1" max="1" width="1.140625" style="64" customWidth="1"/>
    <col min="2" max="2" width="3.85546875" style="64" customWidth="1"/>
    <col min="3" max="3" width="33" style="64" customWidth="1"/>
    <col min="4" max="4" width="19.5703125" style="91" customWidth="1"/>
    <col min="5" max="5" width="19.5703125" style="64" customWidth="1"/>
    <col min="6" max="12" width="19.5703125" style="91" customWidth="1"/>
    <col min="13" max="13" width="20.28515625" style="91" customWidth="1"/>
    <col min="14" max="14" width="4" style="64" customWidth="1"/>
    <col min="15" max="15" width="1.28515625" style="64" customWidth="1"/>
    <col min="16" max="16" width="11.42578125" style="64"/>
    <col min="17" max="17" width="20.140625" style="64" customWidth="1"/>
    <col min="18" max="18" width="14.28515625" style="64" customWidth="1"/>
    <col min="19" max="256" width="11.42578125" style="64"/>
    <col min="257" max="257" width="1.140625" style="64" customWidth="1"/>
    <col min="258" max="258" width="3.85546875" style="64" customWidth="1"/>
    <col min="259" max="259" width="33" style="64" customWidth="1"/>
    <col min="260" max="268" width="19.5703125" style="64" customWidth="1"/>
    <col min="269" max="269" width="20.28515625" style="64" customWidth="1"/>
    <col min="270" max="270" width="4" style="64" customWidth="1"/>
    <col min="271" max="271" width="1.28515625" style="64" customWidth="1"/>
    <col min="272" max="272" width="11.42578125" style="64"/>
    <col min="273" max="273" width="20.140625" style="64" customWidth="1"/>
    <col min="274" max="274" width="14.28515625" style="64" customWidth="1"/>
    <col min="275" max="512" width="11.42578125" style="64"/>
    <col min="513" max="513" width="1.140625" style="64" customWidth="1"/>
    <col min="514" max="514" width="3.85546875" style="64" customWidth="1"/>
    <col min="515" max="515" width="33" style="64" customWidth="1"/>
    <col min="516" max="524" width="19.5703125" style="64" customWidth="1"/>
    <col min="525" max="525" width="20.28515625" style="64" customWidth="1"/>
    <col min="526" max="526" width="4" style="64" customWidth="1"/>
    <col min="527" max="527" width="1.28515625" style="64" customWidth="1"/>
    <col min="528" max="528" width="11.42578125" style="64"/>
    <col min="529" max="529" width="20.140625" style="64" customWidth="1"/>
    <col min="530" max="530" width="14.28515625" style="64" customWidth="1"/>
    <col min="531" max="768" width="11.42578125" style="64"/>
    <col min="769" max="769" width="1.140625" style="64" customWidth="1"/>
    <col min="770" max="770" width="3.85546875" style="64" customWidth="1"/>
    <col min="771" max="771" width="33" style="64" customWidth="1"/>
    <col min="772" max="780" width="19.5703125" style="64" customWidth="1"/>
    <col min="781" max="781" width="20.28515625" style="64" customWidth="1"/>
    <col min="782" max="782" width="4" style="64" customWidth="1"/>
    <col min="783" max="783" width="1.28515625" style="64" customWidth="1"/>
    <col min="784" max="784" width="11.42578125" style="64"/>
    <col min="785" max="785" width="20.140625" style="64" customWidth="1"/>
    <col min="786" max="786" width="14.28515625" style="64" customWidth="1"/>
    <col min="787" max="1024" width="11.42578125" style="64"/>
    <col min="1025" max="1025" width="1.140625" style="64" customWidth="1"/>
    <col min="1026" max="1026" width="3.85546875" style="64" customWidth="1"/>
    <col min="1027" max="1027" width="33" style="64" customWidth="1"/>
    <col min="1028" max="1036" width="19.5703125" style="64" customWidth="1"/>
    <col min="1037" max="1037" width="20.28515625" style="64" customWidth="1"/>
    <col min="1038" max="1038" width="4" style="64" customWidth="1"/>
    <col min="1039" max="1039" width="1.28515625" style="64" customWidth="1"/>
    <col min="1040" max="1040" width="11.42578125" style="64"/>
    <col min="1041" max="1041" width="20.140625" style="64" customWidth="1"/>
    <col min="1042" max="1042" width="14.28515625" style="64" customWidth="1"/>
    <col min="1043" max="1280" width="11.42578125" style="64"/>
    <col min="1281" max="1281" width="1.140625" style="64" customWidth="1"/>
    <col min="1282" max="1282" width="3.85546875" style="64" customWidth="1"/>
    <col min="1283" max="1283" width="33" style="64" customWidth="1"/>
    <col min="1284" max="1292" width="19.5703125" style="64" customWidth="1"/>
    <col min="1293" max="1293" width="20.28515625" style="64" customWidth="1"/>
    <col min="1294" max="1294" width="4" style="64" customWidth="1"/>
    <col min="1295" max="1295" width="1.28515625" style="64" customWidth="1"/>
    <col min="1296" max="1296" width="11.42578125" style="64"/>
    <col min="1297" max="1297" width="20.140625" style="64" customWidth="1"/>
    <col min="1298" max="1298" width="14.28515625" style="64" customWidth="1"/>
    <col min="1299" max="1536" width="11.42578125" style="64"/>
    <col min="1537" max="1537" width="1.140625" style="64" customWidth="1"/>
    <col min="1538" max="1538" width="3.85546875" style="64" customWidth="1"/>
    <col min="1539" max="1539" width="33" style="64" customWidth="1"/>
    <col min="1540" max="1548" width="19.5703125" style="64" customWidth="1"/>
    <col min="1549" max="1549" width="20.28515625" style="64" customWidth="1"/>
    <col min="1550" max="1550" width="4" style="64" customWidth="1"/>
    <col min="1551" max="1551" width="1.28515625" style="64" customWidth="1"/>
    <col min="1552" max="1552" width="11.42578125" style="64"/>
    <col min="1553" max="1553" width="20.140625" style="64" customWidth="1"/>
    <col min="1554" max="1554" width="14.28515625" style="64" customWidth="1"/>
    <col min="1555" max="1792" width="11.42578125" style="64"/>
    <col min="1793" max="1793" width="1.140625" style="64" customWidth="1"/>
    <col min="1794" max="1794" width="3.85546875" style="64" customWidth="1"/>
    <col min="1795" max="1795" width="33" style="64" customWidth="1"/>
    <col min="1796" max="1804" width="19.5703125" style="64" customWidth="1"/>
    <col min="1805" max="1805" width="20.28515625" style="64" customWidth="1"/>
    <col min="1806" max="1806" width="4" style="64" customWidth="1"/>
    <col min="1807" max="1807" width="1.28515625" style="64" customWidth="1"/>
    <col min="1808" max="1808" width="11.42578125" style="64"/>
    <col min="1809" max="1809" width="20.140625" style="64" customWidth="1"/>
    <col min="1810" max="1810" width="14.28515625" style="64" customWidth="1"/>
    <col min="1811" max="2048" width="11.42578125" style="64"/>
    <col min="2049" max="2049" width="1.140625" style="64" customWidth="1"/>
    <col min="2050" max="2050" width="3.85546875" style="64" customWidth="1"/>
    <col min="2051" max="2051" width="33" style="64" customWidth="1"/>
    <col min="2052" max="2060" width="19.5703125" style="64" customWidth="1"/>
    <col min="2061" max="2061" width="20.28515625" style="64" customWidth="1"/>
    <col min="2062" max="2062" width="4" style="64" customWidth="1"/>
    <col min="2063" max="2063" width="1.28515625" style="64" customWidth="1"/>
    <col min="2064" max="2064" width="11.42578125" style="64"/>
    <col min="2065" max="2065" width="20.140625" style="64" customWidth="1"/>
    <col min="2066" max="2066" width="14.28515625" style="64" customWidth="1"/>
    <col min="2067" max="2304" width="11.42578125" style="64"/>
    <col min="2305" max="2305" width="1.140625" style="64" customWidth="1"/>
    <col min="2306" max="2306" width="3.85546875" style="64" customWidth="1"/>
    <col min="2307" max="2307" width="33" style="64" customWidth="1"/>
    <col min="2308" max="2316" width="19.5703125" style="64" customWidth="1"/>
    <col min="2317" max="2317" width="20.28515625" style="64" customWidth="1"/>
    <col min="2318" max="2318" width="4" style="64" customWidth="1"/>
    <col min="2319" max="2319" width="1.28515625" style="64" customWidth="1"/>
    <col min="2320" max="2320" width="11.42578125" style="64"/>
    <col min="2321" max="2321" width="20.140625" style="64" customWidth="1"/>
    <col min="2322" max="2322" width="14.28515625" style="64" customWidth="1"/>
    <col min="2323" max="2560" width="11.42578125" style="64"/>
    <col min="2561" max="2561" width="1.140625" style="64" customWidth="1"/>
    <col min="2562" max="2562" width="3.85546875" style="64" customWidth="1"/>
    <col min="2563" max="2563" width="33" style="64" customWidth="1"/>
    <col min="2564" max="2572" width="19.5703125" style="64" customWidth="1"/>
    <col min="2573" max="2573" width="20.28515625" style="64" customWidth="1"/>
    <col min="2574" max="2574" width="4" style="64" customWidth="1"/>
    <col min="2575" max="2575" width="1.28515625" style="64" customWidth="1"/>
    <col min="2576" max="2576" width="11.42578125" style="64"/>
    <col min="2577" max="2577" width="20.140625" style="64" customWidth="1"/>
    <col min="2578" max="2578" width="14.28515625" style="64" customWidth="1"/>
    <col min="2579" max="2816" width="11.42578125" style="64"/>
    <col min="2817" max="2817" width="1.140625" style="64" customWidth="1"/>
    <col min="2818" max="2818" width="3.85546875" style="64" customWidth="1"/>
    <col min="2819" max="2819" width="33" style="64" customWidth="1"/>
    <col min="2820" max="2828" width="19.5703125" style="64" customWidth="1"/>
    <col min="2829" max="2829" width="20.28515625" style="64" customWidth="1"/>
    <col min="2830" max="2830" width="4" style="64" customWidth="1"/>
    <col min="2831" max="2831" width="1.28515625" style="64" customWidth="1"/>
    <col min="2832" max="2832" width="11.42578125" style="64"/>
    <col min="2833" max="2833" width="20.140625" style="64" customWidth="1"/>
    <col min="2834" max="2834" width="14.28515625" style="64" customWidth="1"/>
    <col min="2835" max="3072" width="11.42578125" style="64"/>
    <col min="3073" max="3073" width="1.140625" style="64" customWidth="1"/>
    <col min="3074" max="3074" width="3.85546875" style="64" customWidth="1"/>
    <col min="3075" max="3075" width="33" style="64" customWidth="1"/>
    <col min="3076" max="3084" width="19.5703125" style="64" customWidth="1"/>
    <col min="3085" max="3085" width="20.28515625" style="64" customWidth="1"/>
    <col min="3086" max="3086" width="4" style="64" customWidth="1"/>
    <col min="3087" max="3087" width="1.28515625" style="64" customWidth="1"/>
    <col min="3088" max="3088" width="11.42578125" style="64"/>
    <col min="3089" max="3089" width="20.140625" style="64" customWidth="1"/>
    <col min="3090" max="3090" width="14.28515625" style="64" customWidth="1"/>
    <col min="3091" max="3328" width="11.42578125" style="64"/>
    <col min="3329" max="3329" width="1.140625" style="64" customWidth="1"/>
    <col min="3330" max="3330" width="3.85546875" style="64" customWidth="1"/>
    <col min="3331" max="3331" width="33" style="64" customWidth="1"/>
    <col min="3332" max="3340" width="19.5703125" style="64" customWidth="1"/>
    <col min="3341" max="3341" width="20.28515625" style="64" customWidth="1"/>
    <col min="3342" max="3342" width="4" style="64" customWidth="1"/>
    <col min="3343" max="3343" width="1.28515625" style="64" customWidth="1"/>
    <col min="3344" max="3344" width="11.42578125" style="64"/>
    <col min="3345" max="3345" width="20.140625" style="64" customWidth="1"/>
    <col min="3346" max="3346" width="14.28515625" style="64" customWidth="1"/>
    <col min="3347" max="3584" width="11.42578125" style="64"/>
    <col min="3585" max="3585" width="1.140625" style="64" customWidth="1"/>
    <col min="3586" max="3586" width="3.85546875" style="64" customWidth="1"/>
    <col min="3587" max="3587" width="33" style="64" customWidth="1"/>
    <col min="3588" max="3596" width="19.5703125" style="64" customWidth="1"/>
    <col min="3597" max="3597" width="20.28515625" style="64" customWidth="1"/>
    <col min="3598" max="3598" width="4" style="64" customWidth="1"/>
    <col min="3599" max="3599" width="1.28515625" style="64" customWidth="1"/>
    <col min="3600" max="3600" width="11.42578125" style="64"/>
    <col min="3601" max="3601" width="20.140625" style="64" customWidth="1"/>
    <col min="3602" max="3602" width="14.28515625" style="64" customWidth="1"/>
    <col min="3603" max="3840" width="11.42578125" style="64"/>
    <col min="3841" max="3841" width="1.140625" style="64" customWidth="1"/>
    <col min="3842" max="3842" width="3.85546875" style="64" customWidth="1"/>
    <col min="3843" max="3843" width="33" style="64" customWidth="1"/>
    <col min="3844" max="3852" width="19.5703125" style="64" customWidth="1"/>
    <col min="3853" max="3853" width="20.28515625" style="64" customWidth="1"/>
    <col min="3854" max="3854" width="4" style="64" customWidth="1"/>
    <col min="3855" max="3855" width="1.28515625" style="64" customWidth="1"/>
    <col min="3856" max="3856" width="11.42578125" style="64"/>
    <col min="3857" max="3857" width="20.140625" style="64" customWidth="1"/>
    <col min="3858" max="3858" width="14.28515625" style="64" customWidth="1"/>
    <col min="3859" max="4096" width="11.42578125" style="64"/>
    <col min="4097" max="4097" width="1.140625" style="64" customWidth="1"/>
    <col min="4098" max="4098" width="3.85546875" style="64" customWidth="1"/>
    <col min="4099" max="4099" width="33" style="64" customWidth="1"/>
    <col min="4100" max="4108" width="19.5703125" style="64" customWidth="1"/>
    <col min="4109" max="4109" width="20.28515625" style="64" customWidth="1"/>
    <col min="4110" max="4110" width="4" style="64" customWidth="1"/>
    <col min="4111" max="4111" width="1.28515625" style="64" customWidth="1"/>
    <col min="4112" max="4112" width="11.42578125" style="64"/>
    <col min="4113" max="4113" width="20.140625" style="64" customWidth="1"/>
    <col min="4114" max="4114" width="14.28515625" style="64" customWidth="1"/>
    <col min="4115" max="4352" width="11.42578125" style="64"/>
    <col min="4353" max="4353" width="1.140625" style="64" customWidth="1"/>
    <col min="4354" max="4354" width="3.85546875" style="64" customWidth="1"/>
    <col min="4355" max="4355" width="33" style="64" customWidth="1"/>
    <col min="4356" max="4364" width="19.5703125" style="64" customWidth="1"/>
    <col min="4365" max="4365" width="20.28515625" style="64" customWidth="1"/>
    <col min="4366" max="4366" width="4" style="64" customWidth="1"/>
    <col min="4367" max="4367" width="1.28515625" style="64" customWidth="1"/>
    <col min="4368" max="4368" width="11.42578125" style="64"/>
    <col min="4369" max="4369" width="20.140625" style="64" customWidth="1"/>
    <col min="4370" max="4370" width="14.28515625" style="64" customWidth="1"/>
    <col min="4371" max="4608" width="11.42578125" style="64"/>
    <col min="4609" max="4609" width="1.140625" style="64" customWidth="1"/>
    <col min="4610" max="4610" width="3.85546875" style="64" customWidth="1"/>
    <col min="4611" max="4611" width="33" style="64" customWidth="1"/>
    <col min="4612" max="4620" width="19.5703125" style="64" customWidth="1"/>
    <col min="4621" max="4621" width="20.28515625" style="64" customWidth="1"/>
    <col min="4622" max="4622" width="4" style="64" customWidth="1"/>
    <col min="4623" max="4623" width="1.28515625" style="64" customWidth="1"/>
    <col min="4624" max="4624" width="11.42578125" style="64"/>
    <col min="4625" max="4625" width="20.140625" style="64" customWidth="1"/>
    <col min="4626" max="4626" width="14.28515625" style="64" customWidth="1"/>
    <col min="4627" max="4864" width="11.42578125" style="64"/>
    <col min="4865" max="4865" width="1.140625" style="64" customWidth="1"/>
    <col min="4866" max="4866" width="3.85546875" style="64" customWidth="1"/>
    <col min="4867" max="4867" width="33" style="64" customWidth="1"/>
    <col min="4868" max="4876" width="19.5703125" style="64" customWidth="1"/>
    <col min="4877" max="4877" width="20.28515625" style="64" customWidth="1"/>
    <col min="4878" max="4878" width="4" style="64" customWidth="1"/>
    <col min="4879" max="4879" width="1.28515625" style="64" customWidth="1"/>
    <col min="4880" max="4880" width="11.42578125" style="64"/>
    <col min="4881" max="4881" width="20.140625" style="64" customWidth="1"/>
    <col min="4882" max="4882" width="14.28515625" style="64" customWidth="1"/>
    <col min="4883" max="5120" width="11.42578125" style="64"/>
    <col min="5121" max="5121" width="1.140625" style="64" customWidth="1"/>
    <col min="5122" max="5122" width="3.85546875" style="64" customWidth="1"/>
    <col min="5123" max="5123" width="33" style="64" customWidth="1"/>
    <col min="5124" max="5132" width="19.5703125" style="64" customWidth="1"/>
    <col min="5133" max="5133" width="20.28515625" style="64" customWidth="1"/>
    <col min="5134" max="5134" width="4" style="64" customWidth="1"/>
    <col min="5135" max="5135" width="1.28515625" style="64" customWidth="1"/>
    <col min="5136" max="5136" width="11.42578125" style="64"/>
    <col min="5137" max="5137" width="20.140625" style="64" customWidth="1"/>
    <col min="5138" max="5138" width="14.28515625" style="64" customWidth="1"/>
    <col min="5139" max="5376" width="11.42578125" style="64"/>
    <col min="5377" max="5377" width="1.140625" style="64" customWidth="1"/>
    <col min="5378" max="5378" width="3.85546875" style="64" customWidth="1"/>
    <col min="5379" max="5379" width="33" style="64" customWidth="1"/>
    <col min="5380" max="5388" width="19.5703125" style="64" customWidth="1"/>
    <col min="5389" max="5389" width="20.28515625" style="64" customWidth="1"/>
    <col min="5390" max="5390" width="4" style="64" customWidth="1"/>
    <col min="5391" max="5391" width="1.28515625" style="64" customWidth="1"/>
    <col min="5392" max="5392" width="11.42578125" style="64"/>
    <col min="5393" max="5393" width="20.140625" style="64" customWidth="1"/>
    <col min="5394" max="5394" width="14.28515625" style="64" customWidth="1"/>
    <col min="5395" max="5632" width="11.42578125" style="64"/>
    <col min="5633" max="5633" width="1.140625" style="64" customWidth="1"/>
    <col min="5634" max="5634" width="3.85546875" style="64" customWidth="1"/>
    <col min="5635" max="5635" width="33" style="64" customWidth="1"/>
    <col min="5636" max="5644" width="19.5703125" style="64" customWidth="1"/>
    <col min="5645" max="5645" width="20.28515625" style="64" customWidth="1"/>
    <col min="5646" max="5646" width="4" style="64" customWidth="1"/>
    <col min="5647" max="5647" width="1.28515625" style="64" customWidth="1"/>
    <col min="5648" max="5648" width="11.42578125" style="64"/>
    <col min="5649" max="5649" width="20.140625" style="64" customWidth="1"/>
    <col min="5650" max="5650" width="14.28515625" style="64" customWidth="1"/>
    <col min="5651" max="5888" width="11.42578125" style="64"/>
    <col min="5889" max="5889" width="1.140625" style="64" customWidth="1"/>
    <col min="5890" max="5890" width="3.85546875" style="64" customWidth="1"/>
    <col min="5891" max="5891" width="33" style="64" customWidth="1"/>
    <col min="5892" max="5900" width="19.5703125" style="64" customWidth="1"/>
    <col min="5901" max="5901" width="20.28515625" style="64" customWidth="1"/>
    <col min="5902" max="5902" width="4" style="64" customWidth="1"/>
    <col min="5903" max="5903" width="1.28515625" style="64" customWidth="1"/>
    <col min="5904" max="5904" width="11.42578125" style="64"/>
    <col min="5905" max="5905" width="20.140625" style="64" customWidth="1"/>
    <col min="5906" max="5906" width="14.28515625" style="64" customWidth="1"/>
    <col min="5907" max="6144" width="11.42578125" style="64"/>
    <col min="6145" max="6145" width="1.140625" style="64" customWidth="1"/>
    <col min="6146" max="6146" width="3.85546875" style="64" customWidth="1"/>
    <col min="6147" max="6147" width="33" style="64" customWidth="1"/>
    <col min="6148" max="6156" width="19.5703125" style="64" customWidth="1"/>
    <col min="6157" max="6157" width="20.28515625" style="64" customWidth="1"/>
    <col min="6158" max="6158" width="4" style="64" customWidth="1"/>
    <col min="6159" max="6159" width="1.28515625" style="64" customWidth="1"/>
    <col min="6160" max="6160" width="11.42578125" style="64"/>
    <col min="6161" max="6161" width="20.140625" style="64" customWidth="1"/>
    <col min="6162" max="6162" width="14.28515625" style="64" customWidth="1"/>
    <col min="6163" max="6400" width="11.42578125" style="64"/>
    <col min="6401" max="6401" width="1.140625" style="64" customWidth="1"/>
    <col min="6402" max="6402" width="3.85546875" style="64" customWidth="1"/>
    <col min="6403" max="6403" width="33" style="64" customWidth="1"/>
    <col min="6404" max="6412" width="19.5703125" style="64" customWidth="1"/>
    <col min="6413" max="6413" width="20.28515625" style="64" customWidth="1"/>
    <col min="6414" max="6414" width="4" style="64" customWidth="1"/>
    <col min="6415" max="6415" width="1.28515625" style="64" customWidth="1"/>
    <col min="6416" max="6416" width="11.42578125" style="64"/>
    <col min="6417" max="6417" width="20.140625" style="64" customWidth="1"/>
    <col min="6418" max="6418" width="14.28515625" style="64" customWidth="1"/>
    <col min="6419" max="6656" width="11.42578125" style="64"/>
    <col min="6657" max="6657" width="1.140625" style="64" customWidth="1"/>
    <col min="6658" max="6658" width="3.85546875" style="64" customWidth="1"/>
    <col min="6659" max="6659" width="33" style="64" customWidth="1"/>
    <col min="6660" max="6668" width="19.5703125" style="64" customWidth="1"/>
    <col min="6669" max="6669" width="20.28515625" style="64" customWidth="1"/>
    <col min="6670" max="6670" width="4" style="64" customWidth="1"/>
    <col min="6671" max="6671" width="1.28515625" style="64" customWidth="1"/>
    <col min="6672" max="6672" width="11.42578125" style="64"/>
    <col min="6673" max="6673" width="20.140625" style="64" customWidth="1"/>
    <col min="6674" max="6674" width="14.28515625" style="64" customWidth="1"/>
    <col min="6675" max="6912" width="11.42578125" style="64"/>
    <col min="6913" max="6913" width="1.140625" style="64" customWidth="1"/>
    <col min="6914" max="6914" width="3.85546875" style="64" customWidth="1"/>
    <col min="6915" max="6915" width="33" style="64" customWidth="1"/>
    <col min="6916" max="6924" width="19.5703125" style="64" customWidth="1"/>
    <col min="6925" max="6925" width="20.28515625" style="64" customWidth="1"/>
    <col min="6926" max="6926" width="4" style="64" customWidth="1"/>
    <col min="6927" max="6927" width="1.28515625" style="64" customWidth="1"/>
    <col min="6928" max="6928" width="11.42578125" style="64"/>
    <col min="6929" max="6929" width="20.140625" style="64" customWidth="1"/>
    <col min="6930" max="6930" width="14.28515625" style="64" customWidth="1"/>
    <col min="6931" max="7168" width="11.42578125" style="64"/>
    <col min="7169" max="7169" width="1.140625" style="64" customWidth="1"/>
    <col min="7170" max="7170" width="3.85546875" style="64" customWidth="1"/>
    <col min="7171" max="7171" width="33" style="64" customWidth="1"/>
    <col min="7172" max="7180" width="19.5703125" style="64" customWidth="1"/>
    <col min="7181" max="7181" width="20.28515625" style="64" customWidth="1"/>
    <col min="7182" max="7182" width="4" style="64" customWidth="1"/>
    <col min="7183" max="7183" width="1.28515625" style="64" customWidth="1"/>
    <col min="7184" max="7184" width="11.42578125" style="64"/>
    <col min="7185" max="7185" width="20.140625" style="64" customWidth="1"/>
    <col min="7186" max="7186" width="14.28515625" style="64" customWidth="1"/>
    <col min="7187" max="7424" width="11.42578125" style="64"/>
    <col min="7425" max="7425" width="1.140625" style="64" customWidth="1"/>
    <col min="7426" max="7426" width="3.85546875" style="64" customWidth="1"/>
    <col min="7427" max="7427" width="33" style="64" customWidth="1"/>
    <col min="7428" max="7436" width="19.5703125" style="64" customWidth="1"/>
    <col min="7437" max="7437" width="20.28515625" style="64" customWidth="1"/>
    <col min="7438" max="7438" width="4" style="64" customWidth="1"/>
    <col min="7439" max="7439" width="1.28515625" style="64" customWidth="1"/>
    <col min="7440" max="7440" width="11.42578125" style="64"/>
    <col min="7441" max="7441" width="20.140625" style="64" customWidth="1"/>
    <col min="7442" max="7442" width="14.28515625" style="64" customWidth="1"/>
    <col min="7443" max="7680" width="11.42578125" style="64"/>
    <col min="7681" max="7681" width="1.140625" style="64" customWidth="1"/>
    <col min="7682" max="7682" width="3.85546875" style="64" customWidth="1"/>
    <col min="7683" max="7683" width="33" style="64" customWidth="1"/>
    <col min="7684" max="7692" width="19.5703125" style="64" customWidth="1"/>
    <col min="7693" max="7693" width="20.28515625" style="64" customWidth="1"/>
    <col min="7694" max="7694" width="4" style="64" customWidth="1"/>
    <col min="7695" max="7695" width="1.28515625" style="64" customWidth="1"/>
    <col min="7696" max="7696" width="11.42578125" style="64"/>
    <col min="7697" max="7697" width="20.140625" style="64" customWidth="1"/>
    <col min="7698" max="7698" width="14.28515625" style="64" customWidth="1"/>
    <col min="7699" max="7936" width="11.42578125" style="64"/>
    <col min="7937" max="7937" width="1.140625" style="64" customWidth="1"/>
    <col min="7938" max="7938" width="3.85546875" style="64" customWidth="1"/>
    <col min="7939" max="7939" width="33" style="64" customWidth="1"/>
    <col min="7940" max="7948" width="19.5703125" style="64" customWidth="1"/>
    <col min="7949" max="7949" width="20.28515625" style="64" customWidth="1"/>
    <col min="7950" max="7950" width="4" style="64" customWidth="1"/>
    <col min="7951" max="7951" width="1.28515625" style="64" customWidth="1"/>
    <col min="7952" max="7952" width="11.42578125" style="64"/>
    <col min="7953" max="7953" width="20.140625" style="64" customWidth="1"/>
    <col min="7954" max="7954" width="14.28515625" style="64" customWidth="1"/>
    <col min="7955" max="8192" width="11.42578125" style="64"/>
    <col min="8193" max="8193" width="1.140625" style="64" customWidth="1"/>
    <col min="8194" max="8194" width="3.85546875" style="64" customWidth="1"/>
    <col min="8195" max="8195" width="33" style="64" customWidth="1"/>
    <col min="8196" max="8204" width="19.5703125" style="64" customWidth="1"/>
    <col min="8205" max="8205" width="20.28515625" style="64" customWidth="1"/>
    <col min="8206" max="8206" width="4" style="64" customWidth="1"/>
    <col min="8207" max="8207" width="1.28515625" style="64" customWidth="1"/>
    <col min="8208" max="8208" width="11.42578125" style="64"/>
    <col min="8209" max="8209" width="20.140625" style="64" customWidth="1"/>
    <col min="8210" max="8210" width="14.28515625" style="64" customWidth="1"/>
    <col min="8211" max="8448" width="11.42578125" style="64"/>
    <col min="8449" max="8449" width="1.140625" style="64" customWidth="1"/>
    <col min="8450" max="8450" width="3.85546875" style="64" customWidth="1"/>
    <col min="8451" max="8451" width="33" style="64" customWidth="1"/>
    <col min="8452" max="8460" width="19.5703125" style="64" customWidth="1"/>
    <col min="8461" max="8461" width="20.28515625" style="64" customWidth="1"/>
    <col min="8462" max="8462" width="4" style="64" customWidth="1"/>
    <col min="8463" max="8463" width="1.28515625" style="64" customWidth="1"/>
    <col min="8464" max="8464" width="11.42578125" style="64"/>
    <col min="8465" max="8465" width="20.140625" style="64" customWidth="1"/>
    <col min="8466" max="8466" width="14.28515625" style="64" customWidth="1"/>
    <col min="8467" max="8704" width="11.42578125" style="64"/>
    <col min="8705" max="8705" width="1.140625" style="64" customWidth="1"/>
    <col min="8706" max="8706" width="3.85546875" style="64" customWidth="1"/>
    <col min="8707" max="8707" width="33" style="64" customWidth="1"/>
    <col min="8708" max="8716" width="19.5703125" style="64" customWidth="1"/>
    <col min="8717" max="8717" width="20.28515625" style="64" customWidth="1"/>
    <col min="8718" max="8718" width="4" style="64" customWidth="1"/>
    <col min="8719" max="8719" width="1.28515625" style="64" customWidth="1"/>
    <col min="8720" max="8720" width="11.42578125" style="64"/>
    <col min="8721" max="8721" width="20.140625" style="64" customWidth="1"/>
    <col min="8722" max="8722" width="14.28515625" style="64" customWidth="1"/>
    <col min="8723" max="8960" width="11.42578125" style="64"/>
    <col min="8961" max="8961" width="1.140625" style="64" customWidth="1"/>
    <col min="8962" max="8962" width="3.85546875" style="64" customWidth="1"/>
    <col min="8963" max="8963" width="33" style="64" customWidth="1"/>
    <col min="8964" max="8972" width="19.5703125" style="64" customWidth="1"/>
    <col min="8973" max="8973" width="20.28515625" style="64" customWidth="1"/>
    <col min="8974" max="8974" width="4" style="64" customWidth="1"/>
    <col min="8975" max="8975" width="1.28515625" style="64" customWidth="1"/>
    <col min="8976" max="8976" width="11.42578125" style="64"/>
    <col min="8977" max="8977" width="20.140625" style="64" customWidth="1"/>
    <col min="8978" max="8978" width="14.28515625" style="64" customWidth="1"/>
    <col min="8979" max="9216" width="11.42578125" style="64"/>
    <col min="9217" max="9217" width="1.140625" style="64" customWidth="1"/>
    <col min="9218" max="9218" width="3.85546875" style="64" customWidth="1"/>
    <col min="9219" max="9219" width="33" style="64" customWidth="1"/>
    <col min="9220" max="9228" width="19.5703125" style="64" customWidth="1"/>
    <col min="9229" max="9229" width="20.28515625" style="64" customWidth="1"/>
    <col min="9230" max="9230" width="4" style="64" customWidth="1"/>
    <col min="9231" max="9231" width="1.28515625" style="64" customWidth="1"/>
    <col min="9232" max="9232" width="11.42578125" style="64"/>
    <col min="9233" max="9233" width="20.140625" style="64" customWidth="1"/>
    <col min="9234" max="9234" width="14.28515625" style="64" customWidth="1"/>
    <col min="9235" max="9472" width="11.42578125" style="64"/>
    <col min="9473" max="9473" width="1.140625" style="64" customWidth="1"/>
    <col min="9474" max="9474" width="3.85546875" style="64" customWidth="1"/>
    <col min="9475" max="9475" width="33" style="64" customWidth="1"/>
    <col min="9476" max="9484" width="19.5703125" style="64" customWidth="1"/>
    <col min="9485" max="9485" width="20.28515625" style="64" customWidth="1"/>
    <col min="9486" max="9486" width="4" style="64" customWidth="1"/>
    <col min="9487" max="9487" width="1.28515625" style="64" customWidth="1"/>
    <col min="9488" max="9488" width="11.42578125" style="64"/>
    <col min="9489" max="9489" width="20.140625" style="64" customWidth="1"/>
    <col min="9490" max="9490" width="14.28515625" style="64" customWidth="1"/>
    <col min="9491" max="9728" width="11.42578125" style="64"/>
    <col min="9729" max="9729" width="1.140625" style="64" customWidth="1"/>
    <col min="9730" max="9730" width="3.85546875" style="64" customWidth="1"/>
    <col min="9731" max="9731" width="33" style="64" customWidth="1"/>
    <col min="9732" max="9740" width="19.5703125" style="64" customWidth="1"/>
    <col min="9741" max="9741" width="20.28515625" style="64" customWidth="1"/>
    <col min="9742" max="9742" width="4" style="64" customWidth="1"/>
    <col min="9743" max="9743" width="1.28515625" style="64" customWidth="1"/>
    <col min="9744" max="9744" width="11.42578125" style="64"/>
    <col min="9745" max="9745" width="20.140625" style="64" customWidth="1"/>
    <col min="9746" max="9746" width="14.28515625" style="64" customWidth="1"/>
    <col min="9747" max="9984" width="11.42578125" style="64"/>
    <col min="9985" max="9985" width="1.140625" style="64" customWidth="1"/>
    <col min="9986" max="9986" width="3.85546875" style="64" customWidth="1"/>
    <col min="9987" max="9987" width="33" style="64" customWidth="1"/>
    <col min="9988" max="9996" width="19.5703125" style="64" customWidth="1"/>
    <col min="9997" max="9997" width="20.28515625" style="64" customWidth="1"/>
    <col min="9998" max="9998" width="4" style="64" customWidth="1"/>
    <col min="9999" max="9999" width="1.28515625" style="64" customWidth="1"/>
    <col min="10000" max="10000" width="11.42578125" style="64"/>
    <col min="10001" max="10001" width="20.140625" style="64" customWidth="1"/>
    <col min="10002" max="10002" width="14.28515625" style="64" customWidth="1"/>
    <col min="10003" max="10240" width="11.42578125" style="64"/>
    <col min="10241" max="10241" width="1.140625" style="64" customWidth="1"/>
    <col min="10242" max="10242" width="3.85546875" style="64" customWidth="1"/>
    <col min="10243" max="10243" width="33" style="64" customWidth="1"/>
    <col min="10244" max="10252" width="19.5703125" style="64" customWidth="1"/>
    <col min="10253" max="10253" width="20.28515625" style="64" customWidth="1"/>
    <col min="10254" max="10254" width="4" style="64" customWidth="1"/>
    <col min="10255" max="10255" width="1.28515625" style="64" customWidth="1"/>
    <col min="10256" max="10256" width="11.42578125" style="64"/>
    <col min="10257" max="10257" width="20.140625" style="64" customWidth="1"/>
    <col min="10258" max="10258" width="14.28515625" style="64" customWidth="1"/>
    <col min="10259" max="10496" width="11.42578125" style="64"/>
    <col min="10497" max="10497" width="1.140625" style="64" customWidth="1"/>
    <col min="10498" max="10498" width="3.85546875" style="64" customWidth="1"/>
    <col min="10499" max="10499" width="33" style="64" customWidth="1"/>
    <col min="10500" max="10508" width="19.5703125" style="64" customWidth="1"/>
    <col min="10509" max="10509" width="20.28515625" style="64" customWidth="1"/>
    <col min="10510" max="10510" width="4" style="64" customWidth="1"/>
    <col min="10511" max="10511" width="1.28515625" style="64" customWidth="1"/>
    <col min="10512" max="10512" width="11.42578125" style="64"/>
    <col min="10513" max="10513" width="20.140625" style="64" customWidth="1"/>
    <col min="10514" max="10514" width="14.28515625" style="64" customWidth="1"/>
    <col min="10515" max="10752" width="11.42578125" style="64"/>
    <col min="10753" max="10753" width="1.140625" style="64" customWidth="1"/>
    <col min="10754" max="10754" width="3.85546875" style="64" customWidth="1"/>
    <col min="10755" max="10755" width="33" style="64" customWidth="1"/>
    <col min="10756" max="10764" width="19.5703125" style="64" customWidth="1"/>
    <col min="10765" max="10765" width="20.28515625" style="64" customWidth="1"/>
    <col min="10766" max="10766" width="4" style="64" customWidth="1"/>
    <col min="10767" max="10767" width="1.28515625" style="64" customWidth="1"/>
    <col min="10768" max="10768" width="11.42578125" style="64"/>
    <col min="10769" max="10769" width="20.140625" style="64" customWidth="1"/>
    <col min="10770" max="10770" width="14.28515625" style="64" customWidth="1"/>
    <col min="10771" max="11008" width="11.42578125" style="64"/>
    <col min="11009" max="11009" width="1.140625" style="64" customWidth="1"/>
    <col min="11010" max="11010" width="3.85546875" style="64" customWidth="1"/>
    <col min="11011" max="11011" width="33" style="64" customWidth="1"/>
    <col min="11012" max="11020" width="19.5703125" style="64" customWidth="1"/>
    <col min="11021" max="11021" width="20.28515625" style="64" customWidth="1"/>
    <col min="11022" max="11022" width="4" style="64" customWidth="1"/>
    <col min="11023" max="11023" width="1.28515625" style="64" customWidth="1"/>
    <col min="11024" max="11024" width="11.42578125" style="64"/>
    <col min="11025" max="11025" width="20.140625" style="64" customWidth="1"/>
    <col min="11026" max="11026" width="14.28515625" style="64" customWidth="1"/>
    <col min="11027" max="11264" width="11.42578125" style="64"/>
    <col min="11265" max="11265" width="1.140625" style="64" customWidth="1"/>
    <col min="11266" max="11266" width="3.85546875" style="64" customWidth="1"/>
    <col min="11267" max="11267" width="33" style="64" customWidth="1"/>
    <col min="11268" max="11276" width="19.5703125" style="64" customWidth="1"/>
    <col min="11277" max="11277" width="20.28515625" style="64" customWidth="1"/>
    <col min="11278" max="11278" width="4" style="64" customWidth="1"/>
    <col min="11279" max="11279" width="1.28515625" style="64" customWidth="1"/>
    <col min="11280" max="11280" width="11.42578125" style="64"/>
    <col min="11281" max="11281" width="20.140625" style="64" customWidth="1"/>
    <col min="11282" max="11282" width="14.28515625" style="64" customWidth="1"/>
    <col min="11283" max="11520" width="11.42578125" style="64"/>
    <col min="11521" max="11521" width="1.140625" style="64" customWidth="1"/>
    <col min="11522" max="11522" width="3.85546875" style="64" customWidth="1"/>
    <col min="11523" max="11523" width="33" style="64" customWidth="1"/>
    <col min="11524" max="11532" width="19.5703125" style="64" customWidth="1"/>
    <col min="11533" max="11533" width="20.28515625" style="64" customWidth="1"/>
    <col min="11534" max="11534" width="4" style="64" customWidth="1"/>
    <col min="11535" max="11535" width="1.28515625" style="64" customWidth="1"/>
    <col min="11536" max="11536" width="11.42578125" style="64"/>
    <col min="11537" max="11537" width="20.140625" style="64" customWidth="1"/>
    <col min="11538" max="11538" width="14.28515625" style="64" customWidth="1"/>
    <col min="11539" max="11776" width="11.42578125" style="64"/>
    <col min="11777" max="11777" width="1.140625" style="64" customWidth="1"/>
    <col min="11778" max="11778" width="3.85546875" style="64" customWidth="1"/>
    <col min="11779" max="11779" width="33" style="64" customWidth="1"/>
    <col min="11780" max="11788" width="19.5703125" style="64" customWidth="1"/>
    <col min="11789" max="11789" width="20.28515625" style="64" customWidth="1"/>
    <col min="11790" max="11790" width="4" style="64" customWidth="1"/>
    <col min="11791" max="11791" width="1.28515625" style="64" customWidth="1"/>
    <col min="11792" max="11792" width="11.42578125" style="64"/>
    <col min="11793" max="11793" width="20.140625" style="64" customWidth="1"/>
    <col min="11794" max="11794" width="14.28515625" style="64" customWidth="1"/>
    <col min="11795" max="12032" width="11.42578125" style="64"/>
    <col min="12033" max="12033" width="1.140625" style="64" customWidth="1"/>
    <col min="12034" max="12034" width="3.85546875" style="64" customWidth="1"/>
    <col min="12035" max="12035" width="33" style="64" customWidth="1"/>
    <col min="12036" max="12044" width="19.5703125" style="64" customWidth="1"/>
    <col min="12045" max="12045" width="20.28515625" style="64" customWidth="1"/>
    <col min="12046" max="12046" width="4" style="64" customWidth="1"/>
    <col min="12047" max="12047" width="1.28515625" style="64" customWidth="1"/>
    <col min="12048" max="12048" width="11.42578125" style="64"/>
    <col min="12049" max="12049" width="20.140625" style="64" customWidth="1"/>
    <col min="12050" max="12050" width="14.28515625" style="64" customWidth="1"/>
    <col min="12051" max="12288" width="11.42578125" style="64"/>
    <col min="12289" max="12289" width="1.140625" style="64" customWidth="1"/>
    <col min="12290" max="12290" width="3.85546875" style="64" customWidth="1"/>
    <col min="12291" max="12291" width="33" style="64" customWidth="1"/>
    <col min="12292" max="12300" width="19.5703125" style="64" customWidth="1"/>
    <col min="12301" max="12301" width="20.28515625" style="64" customWidth="1"/>
    <col min="12302" max="12302" width="4" style="64" customWidth="1"/>
    <col min="12303" max="12303" width="1.28515625" style="64" customWidth="1"/>
    <col min="12304" max="12304" width="11.42578125" style="64"/>
    <col min="12305" max="12305" width="20.140625" style="64" customWidth="1"/>
    <col min="12306" max="12306" width="14.28515625" style="64" customWidth="1"/>
    <col min="12307" max="12544" width="11.42578125" style="64"/>
    <col min="12545" max="12545" width="1.140625" style="64" customWidth="1"/>
    <col min="12546" max="12546" width="3.85546875" style="64" customWidth="1"/>
    <col min="12547" max="12547" width="33" style="64" customWidth="1"/>
    <col min="12548" max="12556" width="19.5703125" style="64" customWidth="1"/>
    <col min="12557" max="12557" width="20.28515625" style="64" customWidth="1"/>
    <col min="12558" max="12558" width="4" style="64" customWidth="1"/>
    <col min="12559" max="12559" width="1.28515625" style="64" customWidth="1"/>
    <col min="12560" max="12560" width="11.42578125" style="64"/>
    <col min="12561" max="12561" width="20.140625" style="64" customWidth="1"/>
    <col min="12562" max="12562" width="14.28515625" style="64" customWidth="1"/>
    <col min="12563" max="12800" width="11.42578125" style="64"/>
    <col min="12801" max="12801" width="1.140625" style="64" customWidth="1"/>
    <col min="12802" max="12802" width="3.85546875" style="64" customWidth="1"/>
    <col min="12803" max="12803" width="33" style="64" customWidth="1"/>
    <col min="12804" max="12812" width="19.5703125" style="64" customWidth="1"/>
    <col min="12813" max="12813" width="20.28515625" style="64" customWidth="1"/>
    <col min="12814" max="12814" width="4" style="64" customWidth="1"/>
    <col min="12815" max="12815" width="1.28515625" style="64" customWidth="1"/>
    <col min="12816" max="12816" width="11.42578125" style="64"/>
    <col min="12817" max="12817" width="20.140625" style="64" customWidth="1"/>
    <col min="12818" max="12818" width="14.28515625" style="64" customWidth="1"/>
    <col min="12819" max="13056" width="11.42578125" style="64"/>
    <col min="13057" max="13057" width="1.140625" style="64" customWidth="1"/>
    <col min="13058" max="13058" width="3.85546875" style="64" customWidth="1"/>
    <col min="13059" max="13059" width="33" style="64" customWidth="1"/>
    <col min="13060" max="13068" width="19.5703125" style="64" customWidth="1"/>
    <col min="13069" max="13069" width="20.28515625" style="64" customWidth="1"/>
    <col min="13070" max="13070" width="4" style="64" customWidth="1"/>
    <col min="13071" max="13071" width="1.28515625" style="64" customWidth="1"/>
    <col min="13072" max="13072" width="11.42578125" style="64"/>
    <col min="13073" max="13073" width="20.140625" style="64" customWidth="1"/>
    <col min="13074" max="13074" width="14.28515625" style="64" customWidth="1"/>
    <col min="13075" max="13312" width="11.42578125" style="64"/>
    <col min="13313" max="13313" width="1.140625" style="64" customWidth="1"/>
    <col min="13314" max="13314" width="3.85546875" style="64" customWidth="1"/>
    <col min="13315" max="13315" width="33" style="64" customWidth="1"/>
    <col min="13316" max="13324" width="19.5703125" style="64" customWidth="1"/>
    <col min="13325" max="13325" width="20.28515625" style="64" customWidth="1"/>
    <col min="13326" max="13326" width="4" style="64" customWidth="1"/>
    <col min="13327" max="13327" width="1.28515625" style="64" customWidth="1"/>
    <col min="13328" max="13328" width="11.42578125" style="64"/>
    <col min="13329" max="13329" width="20.140625" style="64" customWidth="1"/>
    <col min="13330" max="13330" width="14.28515625" style="64" customWidth="1"/>
    <col min="13331" max="13568" width="11.42578125" style="64"/>
    <col min="13569" max="13569" width="1.140625" style="64" customWidth="1"/>
    <col min="13570" max="13570" width="3.85546875" style="64" customWidth="1"/>
    <col min="13571" max="13571" width="33" style="64" customWidth="1"/>
    <col min="13572" max="13580" width="19.5703125" style="64" customWidth="1"/>
    <col min="13581" max="13581" width="20.28515625" style="64" customWidth="1"/>
    <col min="13582" max="13582" width="4" style="64" customWidth="1"/>
    <col min="13583" max="13583" width="1.28515625" style="64" customWidth="1"/>
    <col min="13584" max="13584" width="11.42578125" style="64"/>
    <col min="13585" max="13585" width="20.140625" style="64" customWidth="1"/>
    <col min="13586" max="13586" width="14.28515625" style="64" customWidth="1"/>
    <col min="13587" max="13824" width="11.42578125" style="64"/>
    <col min="13825" max="13825" width="1.140625" style="64" customWidth="1"/>
    <col min="13826" max="13826" width="3.85546875" style="64" customWidth="1"/>
    <col min="13827" max="13827" width="33" style="64" customWidth="1"/>
    <col min="13828" max="13836" width="19.5703125" style="64" customWidth="1"/>
    <col min="13837" max="13837" width="20.28515625" style="64" customWidth="1"/>
    <col min="13838" max="13838" width="4" style="64" customWidth="1"/>
    <col min="13839" max="13839" width="1.28515625" style="64" customWidth="1"/>
    <col min="13840" max="13840" width="11.42578125" style="64"/>
    <col min="13841" max="13841" width="20.140625" style="64" customWidth="1"/>
    <col min="13842" max="13842" width="14.28515625" style="64" customWidth="1"/>
    <col min="13843" max="14080" width="11.42578125" style="64"/>
    <col min="14081" max="14081" width="1.140625" style="64" customWidth="1"/>
    <col min="14082" max="14082" width="3.85546875" style="64" customWidth="1"/>
    <col min="14083" max="14083" width="33" style="64" customWidth="1"/>
    <col min="14084" max="14092" width="19.5703125" style="64" customWidth="1"/>
    <col min="14093" max="14093" width="20.28515625" style="64" customWidth="1"/>
    <col min="14094" max="14094" width="4" style="64" customWidth="1"/>
    <col min="14095" max="14095" width="1.28515625" style="64" customWidth="1"/>
    <col min="14096" max="14096" width="11.42578125" style="64"/>
    <col min="14097" max="14097" width="20.140625" style="64" customWidth="1"/>
    <col min="14098" max="14098" width="14.28515625" style="64" customWidth="1"/>
    <col min="14099" max="14336" width="11.42578125" style="64"/>
    <col min="14337" max="14337" width="1.140625" style="64" customWidth="1"/>
    <col min="14338" max="14338" width="3.85546875" style="64" customWidth="1"/>
    <col min="14339" max="14339" width="33" style="64" customWidth="1"/>
    <col min="14340" max="14348" width="19.5703125" style="64" customWidth="1"/>
    <col min="14349" max="14349" width="20.28515625" style="64" customWidth="1"/>
    <col min="14350" max="14350" width="4" style="64" customWidth="1"/>
    <col min="14351" max="14351" width="1.28515625" style="64" customWidth="1"/>
    <col min="14352" max="14352" width="11.42578125" style="64"/>
    <col min="14353" max="14353" width="20.140625" style="64" customWidth="1"/>
    <col min="14354" max="14354" width="14.28515625" style="64" customWidth="1"/>
    <col min="14355" max="14592" width="11.42578125" style="64"/>
    <col min="14593" max="14593" width="1.140625" style="64" customWidth="1"/>
    <col min="14594" max="14594" width="3.85546875" style="64" customWidth="1"/>
    <col min="14595" max="14595" width="33" style="64" customWidth="1"/>
    <col min="14596" max="14604" width="19.5703125" style="64" customWidth="1"/>
    <col min="14605" max="14605" width="20.28515625" style="64" customWidth="1"/>
    <col min="14606" max="14606" width="4" style="64" customWidth="1"/>
    <col min="14607" max="14607" width="1.28515625" style="64" customWidth="1"/>
    <col min="14608" max="14608" width="11.42578125" style="64"/>
    <col min="14609" max="14609" width="20.140625" style="64" customWidth="1"/>
    <col min="14610" max="14610" width="14.28515625" style="64" customWidth="1"/>
    <col min="14611" max="14848" width="11.42578125" style="64"/>
    <col min="14849" max="14849" width="1.140625" style="64" customWidth="1"/>
    <col min="14850" max="14850" width="3.85546875" style="64" customWidth="1"/>
    <col min="14851" max="14851" width="33" style="64" customWidth="1"/>
    <col min="14852" max="14860" width="19.5703125" style="64" customWidth="1"/>
    <col min="14861" max="14861" width="20.28515625" style="64" customWidth="1"/>
    <col min="14862" max="14862" width="4" style="64" customWidth="1"/>
    <col min="14863" max="14863" width="1.28515625" style="64" customWidth="1"/>
    <col min="14864" max="14864" width="11.42578125" style="64"/>
    <col min="14865" max="14865" width="20.140625" style="64" customWidth="1"/>
    <col min="14866" max="14866" width="14.28515625" style="64" customWidth="1"/>
    <col min="14867" max="15104" width="11.42578125" style="64"/>
    <col min="15105" max="15105" width="1.140625" style="64" customWidth="1"/>
    <col min="15106" max="15106" width="3.85546875" style="64" customWidth="1"/>
    <col min="15107" max="15107" width="33" style="64" customWidth="1"/>
    <col min="15108" max="15116" width="19.5703125" style="64" customWidth="1"/>
    <col min="15117" max="15117" width="20.28515625" style="64" customWidth="1"/>
    <col min="15118" max="15118" width="4" style="64" customWidth="1"/>
    <col min="15119" max="15119" width="1.28515625" style="64" customWidth="1"/>
    <col min="15120" max="15120" width="11.42578125" style="64"/>
    <col min="15121" max="15121" width="20.140625" style="64" customWidth="1"/>
    <col min="15122" max="15122" width="14.28515625" style="64" customWidth="1"/>
    <col min="15123" max="15360" width="11.42578125" style="64"/>
    <col min="15361" max="15361" width="1.140625" style="64" customWidth="1"/>
    <col min="15362" max="15362" width="3.85546875" style="64" customWidth="1"/>
    <col min="15363" max="15363" width="33" style="64" customWidth="1"/>
    <col min="15364" max="15372" width="19.5703125" style="64" customWidth="1"/>
    <col min="15373" max="15373" width="20.28515625" style="64" customWidth="1"/>
    <col min="15374" max="15374" width="4" style="64" customWidth="1"/>
    <col min="15375" max="15375" width="1.28515625" style="64" customWidth="1"/>
    <col min="15376" max="15376" width="11.42578125" style="64"/>
    <col min="15377" max="15377" width="20.140625" style="64" customWidth="1"/>
    <col min="15378" max="15378" width="14.28515625" style="64" customWidth="1"/>
    <col min="15379" max="15616" width="11.42578125" style="64"/>
    <col min="15617" max="15617" width="1.140625" style="64" customWidth="1"/>
    <col min="15618" max="15618" width="3.85546875" style="64" customWidth="1"/>
    <col min="15619" max="15619" width="33" style="64" customWidth="1"/>
    <col min="15620" max="15628" width="19.5703125" style="64" customWidth="1"/>
    <col min="15629" max="15629" width="20.28515625" style="64" customWidth="1"/>
    <col min="15630" max="15630" width="4" style="64" customWidth="1"/>
    <col min="15631" max="15631" width="1.28515625" style="64" customWidth="1"/>
    <col min="15632" max="15632" width="11.42578125" style="64"/>
    <col min="15633" max="15633" width="20.140625" style="64" customWidth="1"/>
    <col min="15634" max="15634" width="14.28515625" style="64" customWidth="1"/>
    <col min="15635" max="15872" width="11.42578125" style="64"/>
    <col min="15873" max="15873" width="1.140625" style="64" customWidth="1"/>
    <col min="15874" max="15874" width="3.85546875" style="64" customWidth="1"/>
    <col min="15875" max="15875" width="33" style="64" customWidth="1"/>
    <col min="15876" max="15884" width="19.5703125" style="64" customWidth="1"/>
    <col min="15885" max="15885" width="20.28515625" style="64" customWidth="1"/>
    <col min="15886" max="15886" width="4" style="64" customWidth="1"/>
    <col min="15887" max="15887" width="1.28515625" style="64" customWidth="1"/>
    <col min="15888" max="15888" width="11.42578125" style="64"/>
    <col min="15889" max="15889" width="20.140625" style="64" customWidth="1"/>
    <col min="15890" max="15890" width="14.28515625" style="64" customWidth="1"/>
    <col min="15891" max="16128" width="11.42578125" style="64"/>
    <col min="16129" max="16129" width="1.140625" style="64" customWidth="1"/>
    <col min="16130" max="16130" width="3.85546875" style="64" customWidth="1"/>
    <col min="16131" max="16131" width="33" style="64" customWidth="1"/>
    <col min="16132" max="16140" width="19.5703125" style="64" customWidth="1"/>
    <col min="16141" max="16141" width="20.28515625" style="64" customWidth="1"/>
    <col min="16142" max="16142" width="4" style="64" customWidth="1"/>
    <col min="16143" max="16143" width="1.28515625" style="64" customWidth="1"/>
    <col min="16144" max="16144" width="11.42578125" style="64"/>
    <col min="16145" max="16145" width="20.140625" style="64" customWidth="1"/>
    <col min="16146" max="16146" width="14.28515625" style="64" customWidth="1"/>
    <col min="16147" max="16384" width="11.42578125" style="64"/>
  </cols>
  <sheetData>
    <row r="1" spans="1:18" ht="8.25" customHeight="1" thickTop="1">
      <c r="A1" s="60"/>
      <c r="B1" s="61"/>
      <c r="C1" s="61"/>
      <c r="D1" s="62"/>
      <c r="E1" s="61"/>
      <c r="F1" s="62"/>
      <c r="G1" s="62"/>
      <c r="H1" s="62"/>
      <c r="I1" s="62"/>
      <c r="J1" s="62"/>
      <c r="K1" s="62"/>
      <c r="L1" s="62"/>
      <c r="M1" s="62"/>
      <c r="N1" s="61"/>
      <c r="O1" s="63"/>
    </row>
    <row r="2" spans="1:18" ht="18" customHeight="1">
      <c r="A2" s="65"/>
      <c r="B2" s="66"/>
      <c r="C2" s="247" t="s">
        <v>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O2" s="67"/>
    </row>
    <row r="3" spans="1:18" ht="19.5" customHeight="1">
      <c r="A3" s="65"/>
      <c r="C3" s="247" t="s">
        <v>1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O3" s="67"/>
    </row>
    <row r="4" spans="1:18" ht="15">
      <c r="A4" s="65"/>
      <c r="C4" s="248" t="s">
        <v>37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O4" s="67"/>
    </row>
    <row r="5" spans="1:18" ht="15" customHeight="1">
      <c r="A5" s="65"/>
      <c r="C5" s="249" t="s">
        <v>2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O5" s="67"/>
    </row>
    <row r="6" spans="1:18" ht="15.75" customHeight="1">
      <c r="A6" s="65"/>
      <c r="C6" s="250" t="s">
        <v>154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O6" s="67"/>
    </row>
    <row r="7" spans="1:18" ht="5.25" customHeight="1" thickBot="1">
      <c r="A7" s="65"/>
      <c r="D7" s="64"/>
      <c r="F7" s="64"/>
      <c r="G7" s="64"/>
      <c r="H7" s="64"/>
      <c r="I7" s="64"/>
      <c r="J7" s="64"/>
      <c r="K7" s="64"/>
      <c r="L7" s="64"/>
      <c r="M7" s="64"/>
      <c r="O7" s="67"/>
    </row>
    <row r="8" spans="1:18">
      <c r="A8" s="65"/>
      <c r="C8" s="68"/>
      <c r="D8" s="69" t="s">
        <v>8</v>
      </c>
      <c r="E8" s="70" t="s">
        <v>9</v>
      </c>
      <c r="F8" s="69" t="s">
        <v>38</v>
      </c>
      <c r="G8" s="69" t="s">
        <v>39</v>
      </c>
      <c r="H8" s="71" t="s">
        <v>8</v>
      </c>
      <c r="I8" s="72" t="s">
        <v>12</v>
      </c>
      <c r="J8" s="72" t="s">
        <v>13</v>
      </c>
      <c r="K8" s="71" t="s">
        <v>14</v>
      </c>
      <c r="L8" s="71" t="s">
        <v>8</v>
      </c>
      <c r="M8" s="71" t="s">
        <v>15</v>
      </c>
      <c r="O8" s="67"/>
    </row>
    <row r="9" spans="1:18" ht="13.5" thickBot="1">
      <c r="A9" s="65"/>
      <c r="B9" s="64" t="s">
        <v>16</v>
      </c>
      <c r="C9" s="73" t="s">
        <v>40</v>
      </c>
      <c r="D9" s="74" t="s">
        <v>17</v>
      </c>
      <c r="E9" s="75" t="s">
        <v>18</v>
      </c>
      <c r="F9" s="74" t="s">
        <v>16</v>
      </c>
      <c r="G9" s="74" t="s">
        <v>16</v>
      </c>
      <c r="H9" s="76" t="s">
        <v>20</v>
      </c>
      <c r="I9" s="77" t="s">
        <v>21</v>
      </c>
      <c r="J9" s="77" t="s">
        <v>22</v>
      </c>
      <c r="K9" s="76" t="s">
        <v>23</v>
      </c>
      <c r="L9" s="76" t="s">
        <v>136</v>
      </c>
      <c r="M9" s="76" t="s">
        <v>24</v>
      </c>
      <c r="O9" s="67"/>
    </row>
    <row r="10" spans="1:18">
      <c r="A10" s="65"/>
      <c r="C10" s="78" t="s">
        <v>41</v>
      </c>
      <c r="D10" s="43">
        <f>+[2]CONCENTRA!$E10+[2]CONCENTRA!$E650</f>
        <v>828824</v>
      </c>
      <c r="E10" s="43">
        <f>+[2]CONCENTRA!$E74+[2]CONCENTRA!$E714</f>
        <v>377434</v>
      </c>
      <c r="F10" s="43">
        <f>+[2]CONCENTRA!$E138+[2]CONCENTRA!$E778</f>
        <v>7451</v>
      </c>
      <c r="G10" s="43">
        <f>+[2]CONCENTRA!$E202</f>
        <v>5729</v>
      </c>
      <c r="H10" s="43">
        <f>+[2]CONCENTRA!$E266</f>
        <v>22904</v>
      </c>
      <c r="I10" s="43">
        <f>+[2]CONCENTRA!$E330+[2]CONCENTRA!$E394</f>
        <v>32099</v>
      </c>
      <c r="J10" s="79">
        <f>+[2]CONCENTRA!$E522+[2]CONCENTRA!$E458</f>
        <v>26804</v>
      </c>
      <c r="K10" s="43">
        <f>+[2]CONCENTRA!$E586</f>
        <v>1076</v>
      </c>
      <c r="L10" s="43">
        <f>+[2]CONCENTRA!$E971</f>
        <v>231814</v>
      </c>
      <c r="M10" s="80">
        <f>SUM(D10:L10)</f>
        <v>1534135</v>
      </c>
      <c r="O10" s="67"/>
      <c r="Q10" s="64">
        <v>0</v>
      </c>
      <c r="R10" s="113">
        <f>+Q10-L10</f>
        <v>-231814</v>
      </c>
    </row>
    <row r="11" spans="1:18">
      <c r="A11" s="65"/>
      <c r="C11" s="78" t="s">
        <v>42</v>
      </c>
      <c r="D11" s="43">
        <f>+[2]CONCENTRA!$E11+[2]CONCENTRA!$E651</f>
        <v>706603</v>
      </c>
      <c r="E11" s="43">
        <f>+[2]CONCENTRA!$E75+[2]CONCENTRA!$E715</f>
        <v>321776</v>
      </c>
      <c r="F11" s="43">
        <f>+[2]CONCENTRA!$E139+[2]CONCENTRA!$E779</f>
        <v>6352</v>
      </c>
      <c r="G11" s="43">
        <f>+[2]CONCENTRA!$E203</f>
        <v>4885</v>
      </c>
      <c r="H11" s="43">
        <f>+[2]CONCENTRA!$E267</f>
        <v>19526</v>
      </c>
      <c r="I11" s="43">
        <f>+[2]CONCENTRA!$E331+[2]CONCENTRA!$E395</f>
        <v>25878</v>
      </c>
      <c r="J11" s="79">
        <f>+[2]CONCENTRA!$E523+[2]CONCENTRA!$E459</f>
        <v>21608</v>
      </c>
      <c r="K11" s="43">
        <f>+[2]CONCENTRA!$E587</f>
        <v>917</v>
      </c>
      <c r="L11" s="43">
        <f>+[2]CONCENTRA!$E972</f>
        <v>0</v>
      </c>
      <c r="M11" s="80">
        <f t="shared" ref="M11:M67" si="0">SUM(D11:L11)</f>
        <v>1107545</v>
      </c>
      <c r="O11" s="67"/>
      <c r="Q11" s="64">
        <v>0</v>
      </c>
      <c r="R11" s="113">
        <f t="shared" ref="R11:R67" si="1">+Q11-L11</f>
        <v>0</v>
      </c>
    </row>
    <row r="12" spans="1:18">
      <c r="A12" s="65"/>
      <c r="C12" s="78" t="s">
        <v>43</v>
      </c>
      <c r="D12" s="43">
        <f>+[2]CONCENTRA!$E12+[2]CONCENTRA!$E652</f>
        <v>544012</v>
      </c>
      <c r="E12" s="43">
        <f>+[2]CONCENTRA!$E76+[2]CONCENTRA!$E716</f>
        <v>247734</v>
      </c>
      <c r="F12" s="43">
        <f>+[2]CONCENTRA!$E140+[2]CONCENTRA!$E780</f>
        <v>4890</v>
      </c>
      <c r="G12" s="43">
        <f>+[2]CONCENTRA!$E204</f>
        <v>3761</v>
      </c>
      <c r="H12" s="43">
        <f>+[2]CONCENTRA!$E268</f>
        <v>15033</v>
      </c>
      <c r="I12" s="43">
        <f>+[2]CONCENTRA!$E332+[2]CONCENTRA!$E396</f>
        <v>15889</v>
      </c>
      <c r="J12" s="79">
        <f>+[2]CONCENTRA!$E524+[2]CONCENTRA!$E460</f>
        <v>13269</v>
      </c>
      <c r="K12" s="43">
        <f>+[2]CONCENTRA!$E588</f>
        <v>706</v>
      </c>
      <c r="L12" s="43">
        <f>+[2]CONCENTRA!$E973</f>
        <v>0</v>
      </c>
      <c r="M12" s="80">
        <f t="shared" si="0"/>
        <v>845294</v>
      </c>
      <c r="O12" s="67"/>
      <c r="Q12" s="64">
        <v>0</v>
      </c>
      <c r="R12" s="113">
        <f t="shared" si="1"/>
        <v>0</v>
      </c>
    </row>
    <row r="13" spans="1:18">
      <c r="A13" s="65"/>
      <c r="C13" s="78" t="s">
        <v>44</v>
      </c>
      <c r="D13" s="43">
        <f>+[2]CONCENTRA!$E13+[2]CONCENTRA!$E653</f>
        <v>641509</v>
      </c>
      <c r="E13" s="43">
        <f>+[2]CONCENTRA!$E77+[2]CONCENTRA!$E717</f>
        <v>292133</v>
      </c>
      <c r="F13" s="43">
        <f>+[2]CONCENTRA!$E141+[2]CONCENTRA!$E781</f>
        <v>5767</v>
      </c>
      <c r="G13" s="43">
        <f>+[2]CONCENTRA!$E205</f>
        <v>4435</v>
      </c>
      <c r="H13" s="43">
        <f>+[2]CONCENTRA!$E269</f>
        <v>17728</v>
      </c>
      <c r="I13" s="43">
        <f>+[2]CONCENTRA!$E333+[2]CONCENTRA!$E397</f>
        <v>22464</v>
      </c>
      <c r="J13" s="79">
        <f>+[2]CONCENTRA!$E525+[2]CONCENTRA!$E461</f>
        <v>18759</v>
      </c>
      <c r="K13" s="43">
        <f>+[2]CONCENTRA!$E589</f>
        <v>833</v>
      </c>
      <c r="L13" s="43">
        <f>+[2]CONCENTRA!$E974</f>
        <v>0</v>
      </c>
      <c r="M13" s="80">
        <f t="shared" si="0"/>
        <v>1003628</v>
      </c>
      <c r="O13" s="67"/>
      <c r="Q13" s="64">
        <v>0</v>
      </c>
      <c r="R13" s="113">
        <f t="shared" si="1"/>
        <v>0</v>
      </c>
    </row>
    <row r="14" spans="1:18">
      <c r="A14" s="65"/>
      <c r="C14" s="78" t="s">
        <v>45</v>
      </c>
      <c r="D14" s="43">
        <f>+[2]CONCENTRA!$E14+[2]CONCENTRA!$E654</f>
        <v>3727630</v>
      </c>
      <c r="E14" s="43">
        <f>+[2]CONCENTRA!$E78+[2]CONCENTRA!$E718</f>
        <v>1697505</v>
      </c>
      <c r="F14" s="43">
        <f>+[2]CONCENTRA!$E142+[2]CONCENTRA!$E782</f>
        <v>33510</v>
      </c>
      <c r="G14" s="43">
        <f>+[2]CONCENTRA!$E206</f>
        <v>25768</v>
      </c>
      <c r="H14" s="43">
        <f>+[2]CONCENTRA!$E270</f>
        <v>103010</v>
      </c>
      <c r="I14" s="43">
        <f>+[2]CONCENTRA!$E334+[2]CONCENTRA!$E398</f>
        <v>203282</v>
      </c>
      <c r="J14" s="79">
        <f>+[2]CONCENTRA!$E526+[2]CONCENTRA!$E462</f>
        <v>169748</v>
      </c>
      <c r="K14" s="43">
        <f>+[2]CONCENTRA!$E590</f>
        <v>4838</v>
      </c>
      <c r="L14" s="43">
        <f>+[2]CONCENTRA!$E975</f>
        <v>248771</v>
      </c>
      <c r="M14" s="80">
        <f t="shared" si="0"/>
        <v>6214062</v>
      </c>
      <c r="O14" s="67"/>
      <c r="Q14" s="64">
        <v>394589</v>
      </c>
      <c r="R14" s="113">
        <f t="shared" si="1"/>
        <v>145818</v>
      </c>
    </row>
    <row r="15" spans="1:18">
      <c r="A15" s="65"/>
      <c r="C15" s="78" t="s">
        <v>46</v>
      </c>
      <c r="D15" s="43">
        <f>+[2]CONCENTRA!$E15+[2]CONCENTRA!$E655</f>
        <v>913780</v>
      </c>
      <c r="E15" s="43">
        <f>+[2]CONCENTRA!$E79+[2]CONCENTRA!$E719</f>
        <v>416121</v>
      </c>
      <c r="F15" s="43">
        <f>+[2]CONCENTRA!$E143+[2]CONCENTRA!$E783</f>
        <v>8215</v>
      </c>
      <c r="G15" s="43">
        <f>+[2]CONCENTRA!$E207</f>
        <v>6317</v>
      </c>
      <c r="H15" s="43">
        <f>+[2]CONCENTRA!$E271</f>
        <v>25252</v>
      </c>
      <c r="I15" s="43">
        <f>+[2]CONCENTRA!$E335+[2]CONCENTRA!$E399</f>
        <v>40950</v>
      </c>
      <c r="J15" s="79">
        <f>+[2]CONCENTRA!$E527+[2]CONCENTRA!$E463</f>
        <v>34195</v>
      </c>
      <c r="K15" s="43">
        <f>+[2]CONCENTRA!$E591</f>
        <v>1186</v>
      </c>
      <c r="L15" s="43">
        <f>+[2]CONCENTRA!$E976</f>
        <v>0</v>
      </c>
      <c r="M15" s="80">
        <f t="shared" si="0"/>
        <v>1446016</v>
      </c>
      <c r="O15" s="67"/>
      <c r="Q15" s="64">
        <v>0</v>
      </c>
      <c r="R15" s="113">
        <f t="shared" si="1"/>
        <v>0</v>
      </c>
    </row>
    <row r="16" spans="1:18">
      <c r="A16" s="65"/>
      <c r="C16" s="78" t="s">
        <v>47</v>
      </c>
      <c r="D16" s="43">
        <f>+[2]CONCENTRA!$E16+[2]CONCENTRA!$E656</f>
        <v>1789850</v>
      </c>
      <c r="E16" s="43">
        <f>+[2]CONCENTRA!$E80+[2]CONCENTRA!$E720</f>
        <v>815070</v>
      </c>
      <c r="F16" s="43">
        <f>+[2]CONCENTRA!$E144+[2]CONCENTRA!$E784</f>
        <v>16090</v>
      </c>
      <c r="G16" s="43">
        <f>+[2]CONCENTRA!$E208</f>
        <v>12373</v>
      </c>
      <c r="H16" s="43">
        <f>+[2]CONCENTRA!$E272</f>
        <v>49461</v>
      </c>
      <c r="I16" s="43">
        <f>+[2]CONCENTRA!$E336+[2]CONCENTRA!$E400</f>
        <v>68662</v>
      </c>
      <c r="J16" s="79">
        <f>+[2]CONCENTRA!$E528+[2]CONCENTRA!$E464</f>
        <v>57335</v>
      </c>
      <c r="K16" s="43">
        <f>+[2]CONCENTRA!$E592</f>
        <v>2323</v>
      </c>
      <c r="L16" s="43">
        <f>+[2]CONCENTRA!$E977</f>
        <v>0</v>
      </c>
      <c r="M16" s="80">
        <f t="shared" si="0"/>
        <v>2811164</v>
      </c>
      <c r="O16" s="67"/>
      <c r="Q16" s="64">
        <v>0</v>
      </c>
      <c r="R16" s="113">
        <f t="shared" si="1"/>
        <v>0</v>
      </c>
    </row>
    <row r="17" spans="1:18">
      <c r="A17" s="65"/>
      <c r="C17" s="78" t="s">
        <v>48</v>
      </c>
      <c r="D17" s="43">
        <f>+[2]CONCENTRA!$E17+[2]CONCENTRA!$E657</f>
        <v>1164226</v>
      </c>
      <c r="E17" s="43">
        <f>+[2]CONCENTRA!$E81+[2]CONCENTRA!$E721</f>
        <v>530171</v>
      </c>
      <c r="F17" s="43">
        <f>+[2]CONCENTRA!$E145+[2]CONCENTRA!$E785</f>
        <v>10466</v>
      </c>
      <c r="G17" s="43">
        <f>+[2]CONCENTRA!$E209</f>
        <v>8048</v>
      </c>
      <c r="H17" s="43">
        <f>+[2]CONCENTRA!$E273</f>
        <v>32172</v>
      </c>
      <c r="I17" s="43">
        <f>+[2]CONCENTRA!$E337+[2]CONCENTRA!$E401</f>
        <v>58441</v>
      </c>
      <c r="J17" s="79">
        <f>+[2]CONCENTRA!$E529+[2]CONCENTRA!$E465</f>
        <v>48800</v>
      </c>
      <c r="K17" s="43">
        <f>+[2]CONCENTRA!$E593</f>
        <v>1511</v>
      </c>
      <c r="L17" s="43">
        <f>+[2]CONCENTRA!$E978</f>
        <v>0</v>
      </c>
      <c r="M17" s="80">
        <f t="shared" si="0"/>
        <v>1853835</v>
      </c>
      <c r="O17" s="67"/>
      <c r="Q17" s="64">
        <v>0</v>
      </c>
      <c r="R17" s="113">
        <f t="shared" si="1"/>
        <v>0</v>
      </c>
    </row>
    <row r="18" spans="1:18">
      <c r="A18" s="65"/>
      <c r="C18" s="78" t="s">
        <v>49</v>
      </c>
      <c r="D18" s="43">
        <f>+[2]CONCENTRA!$E18+[2]CONCENTRA!$E658</f>
        <v>1658980</v>
      </c>
      <c r="E18" s="43">
        <f>+[2]CONCENTRA!$E82+[2]CONCENTRA!$E722</f>
        <v>755474</v>
      </c>
      <c r="F18" s="43">
        <f>+[2]CONCENTRA!$E146+[2]CONCENTRA!$E786</f>
        <v>14914</v>
      </c>
      <c r="G18" s="43">
        <f>+[2]CONCENTRA!$E210</f>
        <v>11468</v>
      </c>
      <c r="H18" s="43">
        <f>+[2]CONCENTRA!$E274</f>
        <v>45845</v>
      </c>
      <c r="I18" s="43">
        <f>+[2]CONCENTRA!$E338+[2]CONCENTRA!$E402</f>
        <v>61720</v>
      </c>
      <c r="J18" s="79">
        <f>+[2]CONCENTRA!$E530+[2]CONCENTRA!$E466</f>
        <v>51539</v>
      </c>
      <c r="K18" s="43">
        <f>+[2]CONCENTRA!$E594</f>
        <v>2153</v>
      </c>
      <c r="L18" s="43">
        <f>+[2]CONCENTRA!$E979</f>
        <v>0</v>
      </c>
      <c r="M18" s="80">
        <f t="shared" si="0"/>
        <v>2602093</v>
      </c>
      <c r="O18" s="67"/>
      <c r="Q18" s="64">
        <v>0</v>
      </c>
      <c r="R18" s="113">
        <f t="shared" si="1"/>
        <v>0</v>
      </c>
    </row>
    <row r="19" spans="1:18">
      <c r="A19" s="65"/>
      <c r="C19" s="78" t="s">
        <v>50</v>
      </c>
      <c r="D19" s="43">
        <f>+[2]CONCENTRA!$E19+[2]CONCENTRA!$E659</f>
        <v>431566</v>
      </c>
      <c r="E19" s="43">
        <f>+[2]CONCENTRA!$E83+[2]CONCENTRA!$E723</f>
        <v>196528</v>
      </c>
      <c r="F19" s="43">
        <f>+[2]CONCENTRA!$E147+[2]CONCENTRA!$E787</f>
        <v>3880</v>
      </c>
      <c r="G19" s="43">
        <f>+[2]CONCENTRA!$E211</f>
        <v>2983</v>
      </c>
      <c r="H19" s="43">
        <f>+[2]CONCENTRA!$E275</f>
        <v>11926</v>
      </c>
      <c r="I19" s="43">
        <f>+[2]CONCENTRA!$E339+[2]CONCENTRA!$E403</f>
        <v>10076</v>
      </c>
      <c r="J19" s="79">
        <f>+[2]CONCENTRA!$E531+[2]CONCENTRA!$E467</f>
        <v>8414</v>
      </c>
      <c r="K19" s="43">
        <f>+[2]CONCENTRA!$E595</f>
        <v>560</v>
      </c>
      <c r="L19" s="43">
        <f>+[2]CONCENTRA!$E980</f>
        <v>0</v>
      </c>
      <c r="M19" s="80">
        <f t="shared" si="0"/>
        <v>665933</v>
      </c>
      <c r="O19" s="67"/>
      <c r="Q19" s="64">
        <v>0</v>
      </c>
      <c r="R19" s="113">
        <f t="shared" si="1"/>
        <v>0</v>
      </c>
    </row>
    <row r="20" spans="1:18">
      <c r="A20" s="65"/>
      <c r="C20" s="78" t="s">
        <v>51</v>
      </c>
      <c r="D20" s="43">
        <f>+[2]CONCENTRA!$E20+[2]CONCENTRA!$E660</f>
        <v>523900</v>
      </c>
      <c r="E20" s="43">
        <f>+[2]CONCENTRA!$E84+[2]CONCENTRA!$E724</f>
        <v>238576</v>
      </c>
      <c r="F20" s="43">
        <f>+[2]CONCENTRA!$E148+[2]CONCENTRA!$E788</f>
        <v>4710</v>
      </c>
      <c r="G20" s="43">
        <f>+[2]CONCENTRA!$E212</f>
        <v>3622</v>
      </c>
      <c r="H20" s="43">
        <f>+[2]CONCENTRA!$E276</f>
        <v>14478</v>
      </c>
      <c r="I20" s="43">
        <f>+[2]CONCENTRA!$E340+[2]CONCENTRA!$E404</f>
        <v>15691</v>
      </c>
      <c r="J20" s="79">
        <f>+[2]CONCENTRA!$E532+[2]CONCENTRA!$E468</f>
        <v>13103</v>
      </c>
      <c r="K20" s="43">
        <f>+[2]CONCENTRA!$E596</f>
        <v>680</v>
      </c>
      <c r="L20" s="43">
        <f>+[2]CONCENTRA!$E981</f>
        <v>0</v>
      </c>
      <c r="M20" s="80">
        <f t="shared" si="0"/>
        <v>814760</v>
      </c>
      <c r="O20" s="67"/>
      <c r="Q20" s="64">
        <v>0</v>
      </c>
      <c r="R20" s="113">
        <f t="shared" si="1"/>
        <v>0</v>
      </c>
    </row>
    <row r="21" spans="1:18">
      <c r="A21" s="65"/>
      <c r="C21" s="78" t="s">
        <v>52</v>
      </c>
      <c r="D21" s="43">
        <f>+[2]CONCENTRA!$E21+[2]CONCENTRA!$E661</f>
        <v>17869730</v>
      </c>
      <c r="E21" s="43">
        <f>+[2]CONCENTRA!$E85+[2]CONCENTRA!$E725</f>
        <v>8137600</v>
      </c>
      <c r="F21" s="43">
        <f>+[2]CONCENTRA!$E149+[2]CONCENTRA!$E789</f>
        <v>160643</v>
      </c>
      <c r="G21" s="43">
        <f>+[2]CONCENTRA!$E213</f>
        <v>123528</v>
      </c>
      <c r="H21" s="43">
        <f>+[2]CONCENTRA!$E277</f>
        <v>493816</v>
      </c>
      <c r="I21" s="43">
        <f>+[2]CONCENTRA!$E341+[2]CONCENTRA!$E405</f>
        <v>1021298</v>
      </c>
      <c r="J21" s="79">
        <f>+[2]CONCENTRA!$E533+[2]CONCENTRA!$E469</f>
        <v>852821</v>
      </c>
      <c r="K21" s="43">
        <f>+[2]CONCENTRA!$E597</f>
        <v>23191</v>
      </c>
      <c r="L21" s="43">
        <f>+[2]CONCENTRA!$E982</f>
        <v>747533</v>
      </c>
      <c r="M21" s="80">
        <f t="shared" si="0"/>
        <v>29430160</v>
      </c>
      <c r="O21" s="67"/>
      <c r="Q21" s="64">
        <v>2099359</v>
      </c>
      <c r="R21" s="113">
        <f t="shared" si="1"/>
        <v>1351826</v>
      </c>
    </row>
    <row r="22" spans="1:18">
      <c r="A22" s="65"/>
      <c r="C22" s="78" t="s">
        <v>53</v>
      </c>
      <c r="D22" s="43">
        <f>+[2]CONCENTRA!$E22+[2]CONCENTRA!$E662</f>
        <v>1107784</v>
      </c>
      <c r="E22" s="43">
        <f>+[2]CONCENTRA!$E86+[2]CONCENTRA!$E726</f>
        <v>504468</v>
      </c>
      <c r="F22" s="43">
        <f>+[2]CONCENTRA!$E150+[2]CONCENTRA!$E790</f>
        <v>9959</v>
      </c>
      <c r="G22" s="43">
        <f>+[2]CONCENTRA!$E214</f>
        <v>7658</v>
      </c>
      <c r="H22" s="43">
        <f>+[2]CONCENTRA!$E278</f>
        <v>30613</v>
      </c>
      <c r="I22" s="43">
        <f>+[2]CONCENTRA!$E342+[2]CONCENTRA!$E406</f>
        <v>43070</v>
      </c>
      <c r="J22" s="79">
        <f>+[2]CONCENTRA!$E534+[2]CONCENTRA!$E470</f>
        <v>35965</v>
      </c>
      <c r="K22" s="43">
        <f>+[2]CONCENTRA!$E598</f>
        <v>1438</v>
      </c>
      <c r="L22" s="43">
        <f>+[2]CONCENTRA!$E983</f>
        <v>0</v>
      </c>
      <c r="M22" s="80">
        <f t="shared" si="0"/>
        <v>1740955</v>
      </c>
      <c r="O22" s="67"/>
      <c r="Q22" s="64">
        <v>42522</v>
      </c>
      <c r="R22" s="113">
        <f t="shared" si="1"/>
        <v>42522</v>
      </c>
    </row>
    <row r="23" spans="1:18">
      <c r="A23" s="65"/>
      <c r="C23" s="78" t="s">
        <v>54</v>
      </c>
      <c r="D23" s="43">
        <f>+[2]CONCENTRA!$E23+[2]CONCENTRA!$E663</f>
        <v>717418</v>
      </c>
      <c r="E23" s="43">
        <f>+[2]CONCENTRA!$E87+[2]CONCENTRA!$E727</f>
        <v>326701</v>
      </c>
      <c r="F23" s="43">
        <f>+[2]CONCENTRA!$E151+[2]CONCENTRA!$E791</f>
        <v>6449</v>
      </c>
      <c r="G23" s="43">
        <f>+[2]CONCENTRA!$E215</f>
        <v>4959</v>
      </c>
      <c r="H23" s="43">
        <f>+[2]CONCENTRA!$E279</f>
        <v>19825</v>
      </c>
      <c r="I23" s="43">
        <f>+[2]CONCENTRA!$E343+[2]CONCENTRA!$E407</f>
        <v>31277</v>
      </c>
      <c r="J23" s="79">
        <f>+[2]CONCENTRA!$E535+[2]CONCENTRA!$E471</f>
        <v>26118</v>
      </c>
      <c r="K23" s="43">
        <f>+[2]CONCENTRA!$E599</f>
        <v>931</v>
      </c>
      <c r="L23" s="43">
        <f>+[2]CONCENTRA!$E984</f>
        <v>0</v>
      </c>
      <c r="M23" s="80">
        <f t="shared" si="0"/>
        <v>1133678</v>
      </c>
      <c r="O23" s="67"/>
      <c r="Q23" s="64">
        <v>0</v>
      </c>
      <c r="R23" s="113">
        <f t="shared" si="1"/>
        <v>0</v>
      </c>
    </row>
    <row r="24" spans="1:18">
      <c r="A24" s="65"/>
      <c r="C24" s="78" t="s">
        <v>55</v>
      </c>
      <c r="D24" s="43">
        <f>+[2]CONCENTRA!$E24+[2]CONCENTRA!$E664</f>
        <v>3044325</v>
      </c>
      <c r="E24" s="43">
        <f>+[2]CONCENTRA!$E88+[2]CONCENTRA!$E728</f>
        <v>1386339</v>
      </c>
      <c r="F24" s="43">
        <f>+[2]CONCENTRA!$E152+[2]CONCENTRA!$E792</f>
        <v>27367</v>
      </c>
      <c r="G24" s="43">
        <f>+[2]CONCENTRA!$E216</f>
        <v>21044</v>
      </c>
      <c r="H24" s="43">
        <f>+[2]CONCENTRA!$E280</f>
        <v>84128</v>
      </c>
      <c r="I24" s="43">
        <f>+[2]CONCENTRA!$E344+[2]CONCENTRA!$E408</f>
        <v>116102</v>
      </c>
      <c r="J24" s="79">
        <f>+[2]CONCENTRA!$E536+[2]CONCENTRA!$E472</f>
        <v>96949</v>
      </c>
      <c r="K24" s="43">
        <f>+[2]CONCENTRA!$E600</f>
        <v>3951</v>
      </c>
      <c r="L24" s="43">
        <f>+[2]CONCENTRA!$E985</f>
        <v>0</v>
      </c>
      <c r="M24" s="80">
        <f t="shared" si="0"/>
        <v>4780205</v>
      </c>
      <c r="O24" s="67"/>
      <c r="Q24" s="64">
        <v>0</v>
      </c>
      <c r="R24" s="113">
        <f t="shared" si="1"/>
        <v>0</v>
      </c>
    </row>
    <row r="25" spans="1:18">
      <c r="A25" s="65"/>
      <c r="C25" s="78" t="s">
        <v>56</v>
      </c>
      <c r="D25" s="43">
        <f>+[2]CONCENTRA!$E25+[2]CONCENTRA!$E665</f>
        <v>1963180</v>
      </c>
      <c r="E25" s="43">
        <f>+[2]CONCENTRA!$E89+[2]CONCENTRA!$E729</f>
        <v>894002</v>
      </c>
      <c r="F25" s="43">
        <f>+[2]CONCENTRA!$E153+[2]CONCENTRA!$E793</f>
        <v>17648</v>
      </c>
      <c r="G25" s="43">
        <f>+[2]CONCENTRA!$E217</f>
        <v>13571</v>
      </c>
      <c r="H25" s="43">
        <f>+[2]CONCENTRA!$E281</f>
        <v>54251</v>
      </c>
      <c r="I25" s="43">
        <f>+[2]CONCENTRA!$E345+[2]CONCENTRA!$E409</f>
        <v>105028</v>
      </c>
      <c r="J25" s="79">
        <f>+[2]CONCENTRA!$E537+[2]CONCENTRA!$E473</f>
        <v>87702</v>
      </c>
      <c r="K25" s="43">
        <f>+[2]CONCENTRA!$E601</f>
        <v>2548</v>
      </c>
      <c r="L25" s="43">
        <f>+[2]CONCENTRA!$E986</f>
        <v>0</v>
      </c>
      <c r="M25" s="80">
        <f t="shared" si="0"/>
        <v>3137930</v>
      </c>
      <c r="O25" s="67"/>
      <c r="Q25" s="64">
        <v>0</v>
      </c>
      <c r="R25" s="113">
        <f t="shared" si="1"/>
        <v>0</v>
      </c>
    </row>
    <row r="26" spans="1:18">
      <c r="A26" s="65"/>
      <c r="C26" s="78" t="s">
        <v>57</v>
      </c>
      <c r="D26" s="43">
        <f>+[2]CONCENTRA!$E26+[2]CONCENTRA!$E666</f>
        <v>14715696</v>
      </c>
      <c r="E26" s="43">
        <f>+[2]CONCENTRA!$E90+[2]CONCENTRA!$E730</f>
        <v>6701301</v>
      </c>
      <c r="F26" s="43">
        <f>+[2]CONCENTRA!$E154+[2]CONCENTRA!$E794</f>
        <v>132289</v>
      </c>
      <c r="G26" s="43">
        <f>+[2]CONCENTRA!$E218</f>
        <v>101725</v>
      </c>
      <c r="H26" s="43">
        <f>+[2]CONCENTRA!$E282</f>
        <v>406657</v>
      </c>
      <c r="I26" s="43">
        <f>+[2]CONCENTRA!$E346+[2]CONCENTRA!$E410</f>
        <v>833773</v>
      </c>
      <c r="J26" s="79">
        <f>+[2]CONCENTRA!$E538+[2]CONCENTRA!$E474</f>
        <v>696230</v>
      </c>
      <c r="K26" s="43">
        <f>+[2]CONCENTRA!$E602</f>
        <v>19098</v>
      </c>
      <c r="L26" s="43">
        <f>+[2]CONCENTRA!$E987</f>
        <v>0</v>
      </c>
      <c r="M26" s="80">
        <f t="shared" si="0"/>
        <v>23606769</v>
      </c>
      <c r="O26" s="67"/>
      <c r="Q26" s="64">
        <v>2010014</v>
      </c>
      <c r="R26" s="113">
        <f t="shared" si="1"/>
        <v>2010014</v>
      </c>
    </row>
    <row r="27" spans="1:18">
      <c r="A27" s="65"/>
      <c r="C27" s="78" t="s">
        <v>58</v>
      </c>
      <c r="D27" s="43">
        <f>+[2]CONCENTRA!$E27+[2]CONCENTRA!$E667</f>
        <v>746829</v>
      </c>
      <c r="E27" s="43">
        <f>+[2]CONCENTRA!$E91+[2]CONCENTRA!$E731</f>
        <v>340094</v>
      </c>
      <c r="F27" s="43">
        <f>+[2]CONCENTRA!$E155+[2]CONCENTRA!$E795</f>
        <v>6714</v>
      </c>
      <c r="G27" s="43">
        <f>+[2]CONCENTRA!$E219</f>
        <v>5163</v>
      </c>
      <c r="H27" s="43">
        <f>+[2]CONCENTRA!$E283</f>
        <v>20638</v>
      </c>
      <c r="I27" s="43">
        <f>+[2]CONCENTRA!$E347+[2]CONCENTRA!$E411</f>
        <v>24299</v>
      </c>
      <c r="J27" s="79">
        <f>+[2]CONCENTRA!$E539+[2]CONCENTRA!$E475</f>
        <v>20290</v>
      </c>
      <c r="K27" s="43">
        <f>+[2]CONCENTRA!$E603</f>
        <v>969</v>
      </c>
      <c r="L27" s="43">
        <f>+[2]CONCENTRA!$E988</f>
        <v>0</v>
      </c>
      <c r="M27" s="80">
        <f t="shared" si="0"/>
        <v>1164996</v>
      </c>
      <c r="O27" s="67"/>
      <c r="Q27" s="64">
        <v>7204</v>
      </c>
      <c r="R27" s="113">
        <f t="shared" si="1"/>
        <v>7204</v>
      </c>
    </row>
    <row r="28" spans="1:18">
      <c r="A28" s="65"/>
      <c r="C28" s="78" t="s">
        <v>59</v>
      </c>
      <c r="D28" s="43">
        <f>+[2]CONCENTRA!$E28+[2]CONCENTRA!$E668</f>
        <v>2788685</v>
      </c>
      <c r="E28" s="43">
        <f>+[2]CONCENTRA!$E92+[2]CONCENTRA!$E732</f>
        <v>1269924</v>
      </c>
      <c r="F28" s="43">
        <f>+[2]CONCENTRA!$E156+[2]CONCENTRA!$E796</f>
        <v>25069</v>
      </c>
      <c r="G28" s="43">
        <f>+[2]CONCENTRA!$E220</f>
        <v>19277</v>
      </c>
      <c r="H28" s="43">
        <f>+[2]CONCENTRA!$E284</f>
        <v>77063</v>
      </c>
      <c r="I28" s="43">
        <f>+[2]CONCENTRA!$E348+[2]CONCENTRA!$E412</f>
        <v>119949</v>
      </c>
      <c r="J28" s="79">
        <f>+[2]CONCENTRA!$E540+[2]CONCENTRA!$E476</f>
        <v>100162</v>
      </c>
      <c r="K28" s="43">
        <f>+[2]CONCENTRA!$E604</f>
        <v>3619</v>
      </c>
      <c r="L28" s="43">
        <f>+[2]CONCENTRA!$E989</f>
        <v>228026</v>
      </c>
      <c r="M28" s="80">
        <f t="shared" si="0"/>
        <v>4631774</v>
      </c>
      <c r="O28" s="67"/>
      <c r="Q28" s="64">
        <v>178549</v>
      </c>
      <c r="R28" s="113">
        <f t="shared" si="1"/>
        <v>-49477</v>
      </c>
    </row>
    <row r="29" spans="1:18">
      <c r="A29" s="65"/>
      <c r="C29" s="78" t="s">
        <v>60</v>
      </c>
      <c r="D29" s="43">
        <f>+[2]CONCENTRA!$E29+[2]CONCENTRA!$E669</f>
        <v>6090174</v>
      </c>
      <c r="E29" s="43">
        <f>+[2]CONCENTRA!$E93+[2]CONCENTRA!$E733</f>
        <v>2773371</v>
      </c>
      <c r="F29" s="43">
        <f>+[2]CONCENTRA!$E157+[2]CONCENTRA!$E797</f>
        <v>54749</v>
      </c>
      <c r="G29" s="43">
        <f>+[2]CONCENTRA!$E221</f>
        <v>42099</v>
      </c>
      <c r="H29" s="43">
        <f>+[2]CONCENTRA!$E285</f>
        <v>168297</v>
      </c>
      <c r="I29" s="43">
        <f>+[2]CONCENTRA!$E349+[2]CONCENTRA!$E413</f>
        <v>283458</v>
      </c>
      <c r="J29" s="79">
        <f>+[2]CONCENTRA!$E541+[2]CONCENTRA!$E477</f>
        <v>236698</v>
      </c>
      <c r="K29" s="43">
        <f>+[2]CONCENTRA!$E605</f>
        <v>7904</v>
      </c>
      <c r="L29" s="43">
        <f>+[2]CONCENTRA!$E990</f>
        <v>3176336</v>
      </c>
      <c r="M29" s="80">
        <f t="shared" si="0"/>
        <v>12833086</v>
      </c>
      <c r="O29" s="67"/>
      <c r="Q29" s="64">
        <v>608506</v>
      </c>
      <c r="R29" s="113">
        <f t="shared" si="1"/>
        <v>-2567830</v>
      </c>
    </row>
    <row r="30" spans="1:18">
      <c r="A30" s="65"/>
      <c r="C30" s="78" t="s">
        <v>61</v>
      </c>
      <c r="D30" s="43">
        <f>+[2]CONCENTRA!$E30+[2]CONCENTRA!$E670</f>
        <v>870716</v>
      </c>
      <c r="E30" s="43">
        <f>+[2]CONCENTRA!$E94+[2]CONCENTRA!$E734</f>
        <v>396510</v>
      </c>
      <c r="F30" s="43">
        <f>+[2]CONCENTRA!$E158+[2]CONCENTRA!$E798</f>
        <v>7827</v>
      </c>
      <c r="G30" s="43">
        <f>+[2]CONCENTRA!$E222</f>
        <v>6019</v>
      </c>
      <c r="H30" s="43">
        <f>+[2]CONCENTRA!$E286</f>
        <v>24062</v>
      </c>
      <c r="I30" s="43">
        <f>+[2]CONCENTRA!$E350+[2]CONCENTRA!$E414</f>
        <v>26722</v>
      </c>
      <c r="J30" s="79">
        <f>+[2]CONCENTRA!$E542+[2]CONCENTRA!$E478</f>
        <v>22314</v>
      </c>
      <c r="K30" s="43">
        <f>+[2]CONCENTRA!$E606</f>
        <v>1130</v>
      </c>
      <c r="L30" s="43">
        <f>+[2]CONCENTRA!$E991</f>
        <v>0</v>
      </c>
      <c r="M30" s="80">
        <f t="shared" si="0"/>
        <v>1355300</v>
      </c>
      <c r="O30" s="67"/>
      <c r="Q30" s="64">
        <v>0</v>
      </c>
      <c r="R30" s="113">
        <f t="shared" si="1"/>
        <v>0</v>
      </c>
    </row>
    <row r="31" spans="1:18">
      <c r="A31" s="65"/>
      <c r="C31" s="78" t="s">
        <v>62</v>
      </c>
      <c r="D31" s="43">
        <f>+[2]CONCENTRA!$E31+[2]CONCENTRA!$E671</f>
        <v>1936371</v>
      </c>
      <c r="E31" s="43">
        <f>+[2]CONCENTRA!$E95+[2]CONCENTRA!$E735</f>
        <v>881794</v>
      </c>
      <c r="F31" s="43">
        <f>+[2]CONCENTRA!$E159+[2]CONCENTRA!$E799</f>
        <v>17407</v>
      </c>
      <c r="G31" s="43">
        <f>+[2]CONCENTRA!$E223</f>
        <v>13385</v>
      </c>
      <c r="H31" s="43">
        <f>+[2]CONCENTRA!$E287</f>
        <v>53510</v>
      </c>
      <c r="I31" s="43">
        <f>+[2]CONCENTRA!$E351+[2]CONCENTRA!$E415</f>
        <v>100061</v>
      </c>
      <c r="J31" s="79">
        <f>+[2]CONCENTRA!$E543+[2]CONCENTRA!$E479</f>
        <v>83554</v>
      </c>
      <c r="K31" s="43">
        <f>+[2]CONCENTRA!$E607</f>
        <v>2513</v>
      </c>
      <c r="L31" s="43">
        <f>+[2]CONCENTRA!$E992</f>
        <v>0</v>
      </c>
      <c r="M31" s="80">
        <f t="shared" si="0"/>
        <v>3088595</v>
      </c>
      <c r="O31" s="67"/>
      <c r="Q31" s="64">
        <v>0</v>
      </c>
      <c r="R31" s="113">
        <f t="shared" si="1"/>
        <v>0</v>
      </c>
    </row>
    <row r="32" spans="1:18">
      <c r="A32" s="65"/>
      <c r="C32" s="78" t="s">
        <v>63</v>
      </c>
      <c r="D32" s="43">
        <f>+[2]CONCENTRA!$E32+[2]CONCENTRA!$E672</f>
        <v>1659727</v>
      </c>
      <c r="E32" s="43">
        <f>+[2]CONCENTRA!$E96+[2]CONCENTRA!$E736</f>
        <v>755814</v>
      </c>
      <c r="F32" s="43">
        <f>+[2]CONCENTRA!$E160+[2]CONCENTRA!$E800</f>
        <v>14920</v>
      </c>
      <c r="G32" s="43">
        <f>+[2]CONCENTRA!$E224</f>
        <v>11473</v>
      </c>
      <c r="H32" s="43">
        <f>+[2]CONCENTRA!$E288</f>
        <v>45865</v>
      </c>
      <c r="I32" s="43">
        <f>+[2]CONCENTRA!$E352+[2]CONCENTRA!$E416</f>
        <v>65732</v>
      </c>
      <c r="J32" s="79">
        <f>+[2]CONCENTRA!$E544+[2]CONCENTRA!$E480</f>
        <v>54889</v>
      </c>
      <c r="K32" s="43">
        <f>+[2]CONCENTRA!$E608</f>
        <v>2154</v>
      </c>
      <c r="L32" s="43">
        <f>+[2]CONCENTRA!$E993</f>
        <v>1590</v>
      </c>
      <c r="M32" s="80">
        <f t="shared" si="0"/>
        <v>2612164</v>
      </c>
      <c r="O32" s="67"/>
      <c r="Q32" s="64">
        <v>230153</v>
      </c>
      <c r="R32" s="113">
        <f t="shared" si="1"/>
        <v>228563</v>
      </c>
    </row>
    <row r="33" spans="1:18">
      <c r="A33" s="65"/>
      <c r="C33" s="78" t="s">
        <v>64</v>
      </c>
      <c r="D33" s="43">
        <f>+[2]CONCENTRA!$E33+[2]CONCENTRA!$E673</f>
        <v>3700224</v>
      </c>
      <c r="E33" s="43">
        <f>+[2]CONCENTRA!$E97+[2]CONCENTRA!$E737</f>
        <v>1685025</v>
      </c>
      <c r="F33" s="43">
        <f>+[2]CONCENTRA!$E161+[2]CONCENTRA!$E801</f>
        <v>33264</v>
      </c>
      <c r="G33" s="43">
        <f>+[2]CONCENTRA!$E225</f>
        <v>25578</v>
      </c>
      <c r="H33" s="43">
        <f>+[2]CONCENTRA!$E289</f>
        <v>102253</v>
      </c>
      <c r="I33" s="43">
        <f>+[2]CONCENTRA!$E353+[2]CONCENTRA!$E417</f>
        <v>230100</v>
      </c>
      <c r="J33" s="79">
        <f>+[2]CONCENTRA!$E545+[2]CONCENTRA!$E481</f>
        <v>192141</v>
      </c>
      <c r="K33" s="43">
        <f>+[2]CONCENTRA!$E609</f>
        <v>4802</v>
      </c>
      <c r="L33" s="43">
        <f>+[2]CONCENTRA!$E994</f>
        <v>0</v>
      </c>
      <c r="M33" s="80">
        <f t="shared" si="0"/>
        <v>5973387</v>
      </c>
      <c r="O33" s="67"/>
      <c r="Q33" s="64">
        <v>407199</v>
      </c>
      <c r="R33" s="113">
        <f t="shared" si="1"/>
        <v>407199</v>
      </c>
    </row>
    <row r="34" spans="1:18">
      <c r="A34" s="65"/>
      <c r="C34" s="78" t="s">
        <v>65</v>
      </c>
      <c r="D34" s="43">
        <f>+[2]CONCENTRA!$E34+[2]CONCENTRA!$E674</f>
        <v>1196906</v>
      </c>
      <c r="E34" s="43">
        <f>+[2]CONCENTRA!$E98+[2]CONCENTRA!$E738</f>
        <v>545053</v>
      </c>
      <c r="F34" s="43">
        <f>+[2]CONCENTRA!$E162+[2]CONCENTRA!$E802</f>
        <v>10760</v>
      </c>
      <c r="G34" s="43">
        <f>+[2]CONCENTRA!$E226</f>
        <v>8274</v>
      </c>
      <c r="H34" s="43">
        <f>+[2]CONCENTRA!$E290</f>
        <v>33076</v>
      </c>
      <c r="I34" s="43">
        <f>+[2]CONCENTRA!$E354+[2]CONCENTRA!$E418</f>
        <v>61233</v>
      </c>
      <c r="J34" s="79">
        <f>+[2]CONCENTRA!$E546+[2]CONCENTRA!$E482</f>
        <v>51132</v>
      </c>
      <c r="K34" s="43">
        <f>+[2]CONCENTRA!$E610</f>
        <v>1553</v>
      </c>
      <c r="L34" s="43">
        <f>+[2]CONCENTRA!$E995</f>
        <v>0</v>
      </c>
      <c r="M34" s="80">
        <f t="shared" si="0"/>
        <v>1907987</v>
      </c>
      <c r="O34" s="67"/>
      <c r="Q34" s="64">
        <v>0</v>
      </c>
      <c r="R34" s="113">
        <f t="shared" si="1"/>
        <v>0</v>
      </c>
    </row>
    <row r="35" spans="1:18">
      <c r="A35" s="65"/>
      <c r="C35" s="78" t="s">
        <v>66</v>
      </c>
      <c r="D35" s="43">
        <f>+[2]CONCENTRA!$E35+[2]CONCENTRA!$E675</f>
        <v>5128834</v>
      </c>
      <c r="E35" s="43">
        <f>+[2]CONCENTRA!$E99+[2]CONCENTRA!$E739</f>
        <v>2335592</v>
      </c>
      <c r="F35" s="43">
        <f>+[2]CONCENTRA!$E163+[2]CONCENTRA!$E803</f>
        <v>46106</v>
      </c>
      <c r="G35" s="43">
        <f>+[2]CONCENTRA!$E227</f>
        <v>35454</v>
      </c>
      <c r="H35" s="43">
        <f>+[2]CONCENTRA!$E291</f>
        <v>141731</v>
      </c>
      <c r="I35" s="43">
        <f>+[2]CONCENTRA!$E355+[2]CONCENTRA!$E419</f>
        <v>131883</v>
      </c>
      <c r="J35" s="79">
        <f>+[2]CONCENTRA!$E547+[2]CONCENTRA!$E483</f>
        <v>110127</v>
      </c>
      <c r="K35" s="43">
        <f>+[2]CONCENTRA!$E611</f>
        <v>6656</v>
      </c>
      <c r="L35" s="43">
        <f>+[2]CONCENTRA!$E996</f>
        <v>0</v>
      </c>
      <c r="M35" s="80">
        <f t="shared" si="0"/>
        <v>7936383</v>
      </c>
      <c r="O35" s="67"/>
      <c r="Q35" s="64">
        <v>0</v>
      </c>
      <c r="R35" s="113">
        <f t="shared" si="1"/>
        <v>0</v>
      </c>
    </row>
    <row r="36" spans="1:18">
      <c r="A36" s="65"/>
      <c r="C36" s="78" t="s">
        <v>67</v>
      </c>
      <c r="D36" s="43">
        <f>+[2]CONCENTRA!$E36+[2]CONCENTRA!$E676</f>
        <v>831793</v>
      </c>
      <c r="E36" s="43">
        <f>+[2]CONCENTRA!$E100+[2]CONCENTRA!$E740</f>
        <v>378786</v>
      </c>
      <c r="F36" s="43">
        <f>+[2]CONCENTRA!$E164+[2]CONCENTRA!$E804</f>
        <v>7478</v>
      </c>
      <c r="G36" s="43">
        <f>+[2]CONCENTRA!$E228</f>
        <v>5750</v>
      </c>
      <c r="H36" s="43">
        <f>+[2]CONCENTRA!$E292</f>
        <v>22986</v>
      </c>
      <c r="I36" s="43">
        <f>+[2]CONCENTRA!$E356+[2]CONCENTRA!$E420</f>
        <v>21742</v>
      </c>
      <c r="J36" s="79">
        <f>+[2]CONCENTRA!$E548+[2]CONCENTRA!$E484</f>
        <v>18155</v>
      </c>
      <c r="K36" s="43">
        <f>+[2]CONCENTRA!$E612</f>
        <v>1080</v>
      </c>
      <c r="L36" s="43">
        <f>+[2]CONCENTRA!$E997</f>
        <v>0</v>
      </c>
      <c r="M36" s="80">
        <f t="shared" si="0"/>
        <v>1287770</v>
      </c>
      <c r="O36" s="67"/>
      <c r="Q36" s="64">
        <v>0</v>
      </c>
      <c r="R36" s="113">
        <f t="shared" si="1"/>
        <v>0</v>
      </c>
    </row>
    <row r="37" spans="1:18">
      <c r="A37" s="65"/>
      <c r="C37" s="78" t="s">
        <v>68</v>
      </c>
      <c r="D37" s="43">
        <f>+[2]CONCENTRA!$E37+[2]CONCENTRA!$E677</f>
        <v>575243</v>
      </c>
      <c r="E37" s="43">
        <f>+[2]CONCENTRA!$E101+[2]CONCENTRA!$E741</f>
        <v>261957</v>
      </c>
      <c r="F37" s="43">
        <f>+[2]CONCENTRA!$E165+[2]CONCENTRA!$E805</f>
        <v>5171</v>
      </c>
      <c r="G37" s="43">
        <f>+[2]CONCENTRA!$E229</f>
        <v>3976</v>
      </c>
      <c r="H37" s="43">
        <f>+[2]CONCENTRA!$E293</f>
        <v>15896</v>
      </c>
      <c r="I37" s="43">
        <f>+[2]CONCENTRA!$E357+[2]CONCENTRA!$E421</f>
        <v>16530</v>
      </c>
      <c r="J37" s="79">
        <f>+[2]CONCENTRA!$E549+[2]CONCENTRA!$E485</f>
        <v>13803</v>
      </c>
      <c r="K37" s="43">
        <f>+[2]CONCENTRA!$E613</f>
        <v>747</v>
      </c>
      <c r="L37" s="43">
        <f>+[2]CONCENTRA!$E998</f>
        <v>0</v>
      </c>
      <c r="M37" s="80">
        <f t="shared" si="0"/>
        <v>893323</v>
      </c>
      <c r="O37" s="67"/>
      <c r="Q37" s="64">
        <v>0</v>
      </c>
      <c r="R37" s="113">
        <f t="shared" si="1"/>
        <v>0</v>
      </c>
    </row>
    <row r="38" spans="1:18">
      <c r="A38" s="65"/>
      <c r="C38" s="78" t="s">
        <v>69</v>
      </c>
      <c r="D38" s="43">
        <f>+[2]CONCENTRA!$E38+[2]CONCENTRA!$E678</f>
        <v>2154688</v>
      </c>
      <c r="E38" s="43">
        <f>+[2]CONCENTRA!$E102+[2]CONCENTRA!$E742</f>
        <v>981212</v>
      </c>
      <c r="F38" s="43">
        <f>+[2]CONCENTRA!$E166+[2]CONCENTRA!$E806</f>
        <v>19370</v>
      </c>
      <c r="G38" s="43">
        <f>+[2]CONCENTRA!$E230</f>
        <v>14895</v>
      </c>
      <c r="H38" s="43">
        <f>+[2]CONCENTRA!$E294</f>
        <v>59543</v>
      </c>
      <c r="I38" s="43">
        <f>+[2]CONCENTRA!$E358+[2]CONCENTRA!$E422</f>
        <v>109897</v>
      </c>
      <c r="J38" s="79">
        <f>+[2]CONCENTRA!$E550+[2]CONCENTRA!$E486</f>
        <v>91768</v>
      </c>
      <c r="K38" s="43">
        <f>+[2]CONCENTRA!$E614</f>
        <v>2796</v>
      </c>
      <c r="L38" s="43">
        <f>+[2]CONCENTRA!$E999</f>
        <v>0</v>
      </c>
      <c r="M38" s="80">
        <f t="shared" si="0"/>
        <v>3434169</v>
      </c>
      <c r="O38" s="67"/>
      <c r="Q38" s="64">
        <v>0</v>
      </c>
      <c r="R38" s="113">
        <f t="shared" si="1"/>
        <v>0</v>
      </c>
    </row>
    <row r="39" spans="1:18">
      <c r="A39" s="65"/>
      <c r="C39" s="78" t="s">
        <v>70</v>
      </c>
      <c r="D39" s="43">
        <f>+[2]CONCENTRA!$E39+[2]CONCENTRA!$E679</f>
        <v>500672</v>
      </c>
      <c r="E39" s="43">
        <f>+[2]CONCENTRA!$E103+[2]CONCENTRA!$E743</f>
        <v>227998</v>
      </c>
      <c r="F39" s="43">
        <f>+[2]CONCENTRA!$E167+[2]CONCENTRA!$E807</f>
        <v>4501</v>
      </c>
      <c r="G39" s="43">
        <f>+[2]CONCENTRA!$E231</f>
        <v>3461</v>
      </c>
      <c r="H39" s="43">
        <f>+[2]CONCENTRA!$E295</f>
        <v>13836</v>
      </c>
      <c r="I39" s="43">
        <f>+[2]CONCENTRA!$E359+[2]CONCENTRA!$E423</f>
        <v>15186</v>
      </c>
      <c r="J39" s="79">
        <f>+[2]CONCENTRA!$E551+[2]CONCENTRA!$E487</f>
        <v>12681</v>
      </c>
      <c r="K39" s="43">
        <f>+[2]CONCENTRA!$E615</f>
        <v>650</v>
      </c>
      <c r="L39" s="43">
        <f>+[2]CONCENTRA!$E1000</f>
        <v>0</v>
      </c>
      <c r="M39" s="80">
        <f t="shared" si="0"/>
        <v>778985</v>
      </c>
      <c r="O39" s="67"/>
      <c r="Q39" s="64">
        <v>0</v>
      </c>
      <c r="R39" s="113">
        <f t="shared" si="1"/>
        <v>0</v>
      </c>
    </row>
    <row r="40" spans="1:18">
      <c r="A40" s="65"/>
      <c r="C40" s="78" t="s">
        <v>71</v>
      </c>
      <c r="D40" s="43">
        <f>+[2]CONCENTRA!$E40+[2]CONCENTRA!$E680</f>
        <v>1491647</v>
      </c>
      <c r="E40" s="43">
        <f>+[2]CONCENTRA!$E104+[2]CONCENTRA!$E744</f>
        <v>679273</v>
      </c>
      <c r="F40" s="43">
        <f>+[2]CONCENTRA!$E168+[2]CONCENTRA!$E808</f>
        <v>13409</v>
      </c>
      <c r="G40" s="43">
        <f>+[2]CONCENTRA!$E232</f>
        <v>10311</v>
      </c>
      <c r="H40" s="43">
        <f>+[2]CONCENTRA!$E296</f>
        <v>41220</v>
      </c>
      <c r="I40" s="43">
        <f>+[2]CONCENTRA!$E360+[2]CONCENTRA!$E424</f>
        <v>51743</v>
      </c>
      <c r="J40" s="79">
        <f>+[2]CONCENTRA!$E552+[2]CONCENTRA!$E488</f>
        <v>43207</v>
      </c>
      <c r="K40" s="43">
        <f>+[2]CONCENTRA!$E616</f>
        <v>1936</v>
      </c>
      <c r="L40" s="43">
        <f>+[2]CONCENTRA!$E1001</f>
        <v>421074</v>
      </c>
      <c r="M40" s="80">
        <f t="shared" si="0"/>
        <v>2753820</v>
      </c>
      <c r="O40" s="67"/>
      <c r="Q40" s="64">
        <v>66774</v>
      </c>
      <c r="R40" s="113">
        <f t="shared" si="1"/>
        <v>-354300</v>
      </c>
    </row>
    <row r="41" spans="1:18">
      <c r="A41" s="65"/>
      <c r="C41" s="78" t="s">
        <v>72</v>
      </c>
      <c r="D41" s="43">
        <f>+[2]CONCENTRA!$E41+[2]CONCENTRA!$E681</f>
        <v>1330551</v>
      </c>
      <c r="E41" s="43">
        <f>+[2]CONCENTRA!$E105+[2]CONCENTRA!$E745</f>
        <v>605913</v>
      </c>
      <c r="F41" s="43">
        <f>+[2]CONCENTRA!$E169+[2]CONCENTRA!$E809</f>
        <v>11961</v>
      </c>
      <c r="G41" s="43">
        <f>+[2]CONCENTRA!$E233</f>
        <v>9198</v>
      </c>
      <c r="H41" s="43">
        <f>+[2]CONCENTRA!$E297</f>
        <v>36769</v>
      </c>
      <c r="I41" s="43">
        <f>+[2]CONCENTRA!$E361+[2]CONCENTRA!$E425</f>
        <v>60067</v>
      </c>
      <c r="J41" s="79">
        <f>+[2]CONCENTRA!$E553+[2]CONCENTRA!$E489</f>
        <v>50159</v>
      </c>
      <c r="K41" s="43">
        <f>+[2]CONCENTRA!$E617</f>
        <v>1727</v>
      </c>
      <c r="L41" s="43">
        <f>+[2]CONCENTRA!$E1002</f>
        <v>0</v>
      </c>
      <c r="M41" s="80">
        <f t="shared" si="0"/>
        <v>2106345</v>
      </c>
      <c r="O41" s="67"/>
      <c r="Q41" s="64">
        <v>0</v>
      </c>
      <c r="R41" s="113">
        <f t="shared" si="1"/>
        <v>0</v>
      </c>
    </row>
    <row r="42" spans="1:18">
      <c r="A42" s="65"/>
      <c r="C42" s="78" t="s">
        <v>73</v>
      </c>
      <c r="D42" s="43">
        <f>+[2]CONCENTRA!$E42+[2]CONCENTRA!$E682</f>
        <v>820117</v>
      </c>
      <c r="E42" s="43">
        <f>+[2]CONCENTRA!$E106+[2]CONCENTRA!$E746</f>
        <v>373468</v>
      </c>
      <c r="F42" s="43">
        <f>+[2]CONCENTRA!$E170+[2]CONCENTRA!$E810</f>
        <v>7373</v>
      </c>
      <c r="G42" s="43">
        <f>+[2]CONCENTRA!$E234</f>
        <v>5669</v>
      </c>
      <c r="H42" s="43">
        <f>+[2]CONCENTRA!$E298</f>
        <v>22663</v>
      </c>
      <c r="I42" s="43">
        <f>+[2]CONCENTRA!$E362+[2]CONCENTRA!$E426</f>
        <v>24906</v>
      </c>
      <c r="J42" s="79">
        <f>+[2]CONCENTRA!$E554+[2]CONCENTRA!$E490</f>
        <v>20798</v>
      </c>
      <c r="K42" s="43">
        <f>+[2]CONCENTRA!$E618</f>
        <v>1064</v>
      </c>
      <c r="L42" s="43">
        <f>+[2]CONCENTRA!$E1003</f>
        <v>0</v>
      </c>
      <c r="M42" s="80">
        <f t="shared" si="0"/>
        <v>1276058</v>
      </c>
      <c r="O42" s="67"/>
      <c r="Q42" s="64">
        <v>0</v>
      </c>
      <c r="R42" s="113">
        <f t="shared" si="1"/>
        <v>0</v>
      </c>
    </row>
    <row r="43" spans="1:18">
      <c r="A43" s="65"/>
      <c r="C43" s="78" t="s">
        <v>74</v>
      </c>
      <c r="D43" s="43">
        <f>+[2]CONCENTRA!$E43+[2]CONCENTRA!$E683</f>
        <v>3277827</v>
      </c>
      <c r="E43" s="43">
        <f>+[2]CONCENTRA!$E107+[2]CONCENTRA!$E747</f>
        <v>1492672</v>
      </c>
      <c r="F43" s="43">
        <f>+[2]CONCENTRA!$E171+[2]CONCENTRA!$E811</f>
        <v>29467</v>
      </c>
      <c r="G43" s="43">
        <f>+[2]CONCENTRA!$E235</f>
        <v>22659</v>
      </c>
      <c r="H43" s="43">
        <f>+[2]CONCENTRA!$E299</f>
        <v>90580</v>
      </c>
      <c r="I43" s="43">
        <f>+[2]CONCENTRA!$E363+[2]CONCENTRA!$E427</f>
        <v>139108</v>
      </c>
      <c r="J43" s="79">
        <f>+[2]CONCENTRA!$E555+[2]CONCENTRA!$E491</f>
        <v>116161</v>
      </c>
      <c r="K43" s="43">
        <f>+[2]CONCENTRA!$E619</f>
        <v>4254</v>
      </c>
      <c r="L43" s="43">
        <f>+[2]CONCENTRA!$E1004</f>
        <v>0</v>
      </c>
      <c r="M43" s="80">
        <f t="shared" si="0"/>
        <v>5172728</v>
      </c>
      <c r="O43" s="67"/>
      <c r="Q43" s="64">
        <v>0</v>
      </c>
      <c r="R43" s="113">
        <f t="shared" si="1"/>
        <v>0</v>
      </c>
    </row>
    <row r="44" spans="1:18">
      <c r="A44" s="65"/>
      <c r="C44" s="78" t="s">
        <v>75</v>
      </c>
      <c r="D44" s="43">
        <f>+[2]CONCENTRA!$E44+[2]CONCENTRA!$E684</f>
        <v>1484237</v>
      </c>
      <c r="E44" s="43">
        <f>+[2]CONCENTRA!$E108+[2]CONCENTRA!$E748</f>
        <v>675899</v>
      </c>
      <c r="F44" s="43">
        <f>+[2]CONCENTRA!$E172+[2]CONCENTRA!$E812</f>
        <v>13343</v>
      </c>
      <c r="G44" s="43">
        <f>+[2]CONCENTRA!$E236</f>
        <v>10260</v>
      </c>
      <c r="H44" s="43">
        <f>+[2]CONCENTRA!$E300</f>
        <v>41016</v>
      </c>
      <c r="I44" s="43">
        <f>+[2]CONCENTRA!$E364+[2]CONCENTRA!$E428</f>
        <v>77191</v>
      </c>
      <c r="J44" s="79">
        <f>+[2]CONCENTRA!$E556+[2]CONCENTRA!$E492</f>
        <v>64457</v>
      </c>
      <c r="K44" s="43">
        <f>+[2]CONCENTRA!$E620</f>
        <v>1926</v>
      </c>
      <c r="L44" s="43">
        <f>+[2]CONCENTRA!$E1005</f>
        <v>0</v>
      </c>
      <c r="M44" s="80">
        <f t="shared" si="0"/>
        <v>2368329</v>
      </c>
      <c r="O44" s="67"/>
      <c r="Q44" s="64">
        <v>0</v>
      </c>
      <c r="R44" s="113">
        <f t="shared" si="1"/>
        <v>0</v>
      </c>
    </row>
    <row r="45" spans="1:18">
      <c r="A45" s="65"/>
      <c r="C45" s="78" t="s">
        <v>76</v>
      </c>
      <c r="D45" s="43">
        <f>+[2]CONCENTRA!$E45+[2]CONCENTRA!$E685</f>
        <v>3433191</v>
      </c>
      <c r="E45" s="43">
        <f>+[2]CONCENTRA!$E109+[2]CONCENTRA!$E749</f>
        <v>1563422</v>
      </c>
      <c r="F45" s="43">
        <f>+[2]CONCENTRA!$E173+[2]CONCENTRA!$E813</f>
        <v>30863</v>
      </c>
      <c r="G45" s="43">
        <f>+[2]CONCENTRA!$E237</f>
        <v>23733</v>
      </c>
      <c r="H45" s="43">
        <f>+[2]CONCENTRA!$E301</f>
        <v>94874</v>
      </c>
      <c r="I45" s="43">
        <f>+[2]CONCENTRA!$E365+[2]CONCENTRA!$E429</f>
        <v>193296</v>
      </c>
      <c r="J45" s="79">
        <f>+[2]CONCENTRA!$E557+[2]CONCENTRA!$E493</f>
        <v>161410</v>
      </c>
      <c r="K45" s="43">
        <f>+[2]CONCENTRA!$E621</f>
        <v>4456</v>
      </c>
      <c r="L45" s="43">
        <f>+[2]CONCENTRA!$E1006</f>
        <v>0</v>
      </c>
      <c r="M45" s="80">
        <f t="shared" si="0"/>
        <v>5505245</v>
      </c>
      <c r="O45" s="67"/>
      <c r="Q45" s="64">
        <v>0</v>
      </c>
      <c r="R45" s="113">
        <f t="shared" si="1"/>
        <v>0</v>
      </c>
    </row>
    <row r="46" spans="1:18">
      <c r="A46" s="65"/>
      <c r="C46" s="78" t="s">
        <v>77</v>
      </c>
      <c r="D46" s="43">
        <f>+[2]CONCENTRA!$E46+[2]CONCENTRA!$E686</f>
        <v>1577839</v>
      </c>
      <c r="E46" s="43">
        <f>+[2]CONCENTRA!$E110+[2]CONCENTRA!$E750</f>
        <v>718523</v>
      </c>
      <c r="F46" s="43">
        <f>+[2]CONCENTRA!$E174+[2]CONCENTRA!$E814</f>
        <v>14184</v>
      </c>
      <c r="G46" s="43">
        <f>+[2]CONCENTRA!$E238</f>
        <v>10907</v>
      </c>
      <c r="H46" s="43">
        <f>+[2]CONCENTRA!$E302</f>
        <v>43602</v>
      </c>
      <c r="I46" s="43">
        <f>+[2]CONCENTRA!$E366+[2]CONCENTRA!$E430</f>
        <v>81132</v>
      </c>
      <c r="J46" s="79">
        <f>+[2]CONCENTRA!$E558+[2]CONCENTRA!$E494</f>
        <v>67748</v>
      </c>
      <c r="K46" s="43">
        <f>+[2]CONCENTRA!$E622</f>
        <v>2048</v>
      </c>
      <c r="L46" s="43">
        <f>+[2]CONCENTRA!$E1007</f>
        <v>0</v>
      </c>
      <c r="M46" s="80">
        <f t="shared" si="0"/>
        <v>2515983</v>
      </c>
      <c r="O46" s="67"/>
      <c r="Q46" s="64">
        <v>0</v>
      </c>
      <c r="R46" s="113">
        <f t="shared" si="1"/>
        <v>0</v>
      </c>
    </row>
    <row r="47" spans="1:18">
      <c r="A47" s="65"/>
      <c r="C47" s="78" t="s">
        <v>78</v>
      </c>
      <c r="D47" s="43">
        <f>+[2]CONCENTRA!$E47+[2]CONCENTRA!$E687</f>
        <v>6312678</v>
      </c>
      <c r="E47" s="43">
        <f>+[2]CONCENTRA!$E111+[2]CONCENTRA!$E751</f>
        <v>2874696</v>
      </c>
      <c r="F47" s="43">
        <f>+[2]CONCENTRA!$E175+[2]CONCENTRA!$E815</f>
        <v>56749</v>
      </c>
      <c r="G47" s="43">
        <f>+[2]CONCENTRA!$E239</f>
        <v>43637</v>
      </c>
      <c r="H47" s="43">
        <f>+[2]CONCENTRA!$E303</f>
        <v>174446</v>
      </c>
      <c r="I47" s="43">
        <f>+[2]CONCENTRA!$E367+[2]CONCENTRA!$E431</f>
        <v>333018</v>
      </c>
      <c r="J47" s="79">
        <f>+[2]CONCENTRA!$E559+[2]CONCENTRA!$E495</f>
        <v>278081</v>
      </c>
      <c r="K47" s="43">
        <f>+[2]CONCENTRA!$E623</f>
        <v>8193</v>
      </c>
      <c r="L47" s="43">
        <f>+[2]CONCENTRA!$E1008</f>
        <v>0</v>
      </c>
      <c r="M47" s="80">
        <f t="shared" si="0"/>
        <v>10081498</v>
      </c>
      <c r="O47" s="67"/>
      <c r="Q47" s="64">
        <v>0</v>
      </c>
      <c r="R47" s="113">
        <f t="shared" si="1"/>
        <v>0</v>
      </c>
    </row>
    <row r="48" spans="1:18">
      <c r="A48" s="65"/>
      <c r="C48" s="78" t="s">
        <v>79</v>
      </c>
      <c r="D48" s="43">
        <f>+[2]CONCENTRA!$E48+[2]CONCENTRA!$E688</f>
        <v>5282298</v>
      </c>
      <c r="E48" s="43">
        <f>+[2]CONCENTRA!$E112+[2]CONCENTRA!$E752</f>
        <v>2405477</v>
      </c>
      <c r="F48" s="43">
        <f>+[2]CONCENTRA!$E176+[2]CONCENTRA!$E816</f>
        <v>47486</v>
      </c>
      <c r="G48" s="43">
        <f>+[2]CONCENTRA!$E240</f>
        <v>36515</v>
      </c>
      <c r="H48" s="43">
        <f>+[2]CONCENTRA!$E304</f>
        <v>145972</v>
      </c>
      <c r="I48" s="43">
        <f>+[2]CONCENTRA!$E368+[2]CONCENTRA!$E432</f>
        <v>287479</v>
      </c>
      <c r="J48" s="79">
        <f>+[2]CONCENTRA!$E560+[2]CONCENTRA!$E496</f>
        <v>240055</v>
      </c>
      <c r="K48" s="43">
        <f>+[2]CONCENTRA!$E624</f>
        <v>6855</v>
      </c>
      <c r="L48" s="43">
        <f>+[2]CONCENTRA!$E1009</f>
        <v>33524</v>
      </c>
      <c r="M48" s="80">
        <f t="shared" si="0"/>
        <v>8485661</v>
      </c>
      <c r="O48" s="67"/>
      <c r="Q48" s="64">
        <v>441998</v>
      </c>
      <c r="R48" s="113">
        <f t="shared" si="1"/>
        <v>408474</v>
      </c>
    </row>
    <row r="49" spans="1:18">
      <c r="A49" s="65"/>
      <c r="C49" s="78" t="s">
        <v>80</v>
      </c>
      <c r="D49" s="43">
        <f>+[2]CONCENTRA!$E49+[2]CONCENTRA!$E689</f>
        <v>2128910</v>
      </c>
      <c r="E49" s="43">
        <f>+[2]CONCENTRA!$E113+[2]CONCENTRA!$E753</f>
        <v>969473</v>
      </c>
      <c r="F49" s="43">
        <f>+[2]CONCENTRA!$E177+[2]CONCENTRA!$E817</f>
        <v>19138</v>
      </c>
      <c r="G49" s="43">
        <f>+[2]CONCENTRA!$E241</f>
        <v>14716</v>
      </c>
      <c r="H49" s="43">
        <f>+[2]CONCENTRA!$E305</f>
        <v>58831</v>
      </c>
      <c r="I49" s="43">
        <f>+[2]CONCENTRA!$E369+[2]CONCENTRA!$E433</f>
        <v>104406</v>
      </c>
      <c r="J49" s="79">
        <f>+[2]CONCENTRA!$E561+[2]CONCENTRA!$E497</f>
        <v>87182</v>
      </c>
      <c r="K49" s="43">
        <f>+[2]CONCENTRA!$E625</f>
        <v>2763</v>
      </c>
      <c r="L49" s="43">
        <f>+[2]CONCENTRA!$E1010</f>
        <v>0</v>
      </c>
      <c r="M49" s="80">
        <f t="shared" si="0"/>
        <v>3385419</v>
      </c>
      <c r="O49" s="67"/>
      <c r="Q49" s="64">
        <v>0</v>
      </c>
      <c r="R49" s="113">
        <f t="shared" si="1"/>
        <v>0</v>
      </c>
    </row>
    <row r="50" spans="1:18">
      <c r="A50" s="65"/>
      <c r="C50" s="78" t="s">
        <v>81</v>
      </c>
      <c r="D50" s="43">
        <f>+[2]CONCENTRA!$E50+[2]CONCENTRA!$E690</f>
        <v>524084</v>
      </c>
      <c r="E50" s="43">
        <f>+[2]CONCENTRA!$E114+[2]CONCENTRA!$E754</f>
        <v>238660</v>
      </c>
      <c r="F50" s="43">
        <f>+[2]CONCENTRA!$E178+[2]CONCENTRA!$E818</f>
        <v>4711</v>
      </c>
      <c r="G50" s="43">
        <f>+[2]CONCENTRA!$E242</f>
        <v>3623</v>
      </c>
      <c r="H50" s="43">
        <f>+[2]CONCENTRA!$E306</f>
        <v>14483</v>
      </c>
      <c r="I50" s="43">
        <f>+[2]CONCENTRA!$E370+[2]CONCENTRA!$E434</f>
        <v>16358</v>
      </c>
      <c r="J50" s="79">
        <f>+[2]CONCENTRA!$E562+[2]CONCENTRA!$E498</f>
        <v>13659</v>
      </c>
      <c r="K50" s="43">
        <f>+[2]CONCENTRA!$E626</f>
        <v>680</v>
      </c>
      <c r="L50" s="43">
        <f>+[2]CONCENTRA!$E1011</f>
        <v>34874</v>
      </c>
      <c r="M50" s="80">
        <f t="shared" si="0"/>
        <v>851132</v>
      </c>
      <c r="O50" s="67"/>
      <c r="Q50" s="64">
        <v>0</v>
      </c>
      <c r="R50" s="113">
        <f t="shared" si="1"/>
        <v>-34874</v>
      </c>
    </row>
    <row r="51" spans="1:18">
      <c r="A51" s="65"/>
      <c r="C51" s="78" t="s">
        <v>82</v>
      </c>
      <c r="D51" s="43">
        <f>+[2]CONCENTRA!$E51+[2]CONCENTRA!$E691</f>
        <v>5811747</v>
      </c>
      <c r="E51" s="43">
        <f>+[2]CONCENTRA!$E115+[2]CONCENTRA!$E755</f>
        <v>2646580</v>
      </c>
      <c r="F51" s="43">
        <f>+[2]CONCENTRA!$E179+[2]CONCENTRA!$E819</f>
        <v>52246</v>
      </c>
      <c r="G51" s="43">
        <f>+[2]CONCENTRA!$E243</f>
        <v>40175</v>
      </c>
      <c r="H51" s="43">
        <f>+[2]CONCENTRA!$E307</f>
        <v>160603</v>
      </c>
      <c r="I51" s="43">
        <f>+[2]CONCENTRA!$E371+[2]CONCENTRA!$E435</f>
        <v>290359</v>
      </c>
      <c r="J51" s="79">
        <f>+[2]CONCENTRA!$E563+[2]CONCENTRA!$E499</f>
        <v>242460</v>
      </c>
      <c r="K51" s="43">
        <f>+[2]CONCENTRA!$E627</f>
        <v>7543</v>
      </c>
      <c r="L51" s="43">
        <f>+[2]CONCENTRA!$E1012</f>
        <v>260153</v>
      </c>
      <c r="M51" s="80">
        <f t="shared" si="0"/>
        <v>9511866</v>
      </c>
      <c r="O51" s="67"/>
      <c r="Q51" s="64">
        <v>1879417</v>
      </c>
      <c r="R51" s="113">
        <f t="shared" si="1"/>
        <v>1619264</v>
      </c>
    </row>
    <row r="52" spans="1:18">
      <c r="A52" s="65"/>
      <c r="C52" s="78" t="s">
        <v>83</v>
      </c>
      <c r="D52" s="43">
        <f>+[2]CONCENTRA!$E52+[2]CONCENTRA!$E692</f>
        <v>347154</v>
      </c>
      <c r="E52" s="43">
        <f>+[2]CONCENTRA!$E116+[2]CONCENTRA!$E756</f>
        <v>158089</v>
      </c>
      <c r="F52" s="43">
        <f>+[2]CONCENTRA!$E180+[2]CONCENTRA!$E820</f>
        <v>3121</v>
      </c>
      <c r="G52" s="43">
        <f>+[2]CONCENTRA!$E244</f>
        <v>2400</v>
      </c>
      <c r="H52" s="43">
        <f>+[2]CONCENTRA!$E308</f>
        <v>9593</v>
      </c>
      <c r="I52" s="43">
        <f>+[2]CONCENTRA!$E372+[2]CONCENTRA!$E436</f>
        <v>9414</v>
      </c>
      <c r="J52" s="79">
        <f>+[2]CONCENTRA!$E564+[2]CONCENTRA!$E500</f>
        <v>7861</v>
      </c>
      <c r="K52" s="43">
        <f>+[2]CONCENTRA!$E628</f>
        <v>451</v>
      </c>
      <c r="L52" s="43">
        <f>+[2]CONCENTRA!$E1013</f>
        <v>0</v>
      </c>
      <c r="M52" s="80">
        <f t="shared" si="0"/>
        <v>538083</v>
      </c>
      <c r="O52" s="67"/>
      <c r="Q52" s="64">
        <v>0</v>
      </c>
      <c r="R52" s="113">
        <f t="shared" si="1"/>
        <v>0</v>
      </c>
    </row>
    <row r="53" spans="1:18">
      <c r="A53" s="65"/>
      <c r="C53" s="78" t="s">
        <v>84</v>
      </c>
      <c r="D53" s="43">
        <f>+[2]CONCENTRA!$E53+[2]CONCENTRA!$E693</f>
        <v>1613404</v>
      </c>
      <c r="E53" s="43">
        <f>+[2]CONCENTRA!$E117+[2]CONCENTRA!$E757</f>
        <v>734720</v>
      </c>
      <c r="F53" s="43">
        <f>+[2]CONCENTRA!$E181+[2]CONCENTRA!$E821</f>
        <v>14504</v>
      </c>
      <c r="G53" s="43">
        <f>+[2]CONCENTRA!$E245</f>
        <v>11153</v>
      </c>
      <c r="H53" s="43">
        <f>+[2]CONCENTRA!$E309</f>
        <v>44585</v>
      </c>
      <c r="I53" s="43">
        <f>+[2]CONCENTRA!$E373+[2]CONCENTRA!$E437</f>
        <v>74501</v>
      </c>
      <c r="J53" s="79">
        <f>+[2]CONCENTRA!$E565+[2]CONCENTRA!$E501</f>
        <v>62211</v>
      </c>
      <c r="K53" s="43">
        <f>+[2]CONCENTRA!$E629</f>
        <v>2094</v>
      </c>
      <c r="L53" s="43">
        <f>+[2]CONCENTRA!$E1014</f>
        <v>491861</v>
      </c>
      <c r="M53" s="80">
        <f t="shared" si="0"/>
        <v>3049033</v>
      </c>
      <c r="O53" s="67"/>
      <c r="Q53" s="64">
        <v>96980</v>
      </c>
      <c r="R53" s="113">
        <f t="shared" si="1"/>
        <v>-394881</v>
      </c>
    </row>
    <row r="54" spans="1:18">
      <c r="A54" s="65"/>
      <c r="C54" s="78" t="s">
        <v>85</v>
      </c>
      <c r="D54" s="43">
        <f>+[2]CONCENTRA!$E54+[2]CONCENTRA!$E694</f>
        <v>1117599</v>
      </c>
      <c r="E54" s="43">
        <f>+[2]CONCENTRA!$E118+[2]CONCENTRA!$E758</f>
        <v>508937</v>
      </c>
      <c r="F54" s="43">
        <f>+[2]CONCENTRA!$E182+[2]CONCENTRA!$E822</f>
        <v>10047</v>
      </c>
      <c r="G54" s="43">
        <f>+[2]CONCENTRA!$E246</f>
        <v>7726</v>
      </c>
      <c r="H54" s="43">
        <f>+[2]CONCENTRA!$E310</f>
        <v>30884</v>
      </c>
      <c r="I54" s="43">
        <f>+[2]CONCENTRA!$E374+[2]CONCENTRA!$E438</f>
        <v>45426</v>
      </c>
      <c r="J54" s="79">
        <f>+[2]CONCENTRA!$E566+[2]CONCENTRA!$E502</f>
        <v>37933</v>
      </c>
      <c r="K54" s="43">
        <f>+[2]CONCENTRA!$E630</f>
        <v>1450</v>
      </c>
      <c r="L54" s="43">
        <f>+[2]CONCENTRA!$E1015</f>
        <v>622543</v>
      </c>
      <c r="M54" s="80">
        <f t="shared" si="0"/>
        <v>2382545</v>
      </c>
      <c r="O54" s="67"/>
      <c r="Q54" s="64">
        <v>91574</v>
      </c>
      <c r="R54" s="113">
        <f t="shared" si="1"/>
        <v>-530969</v>
      </c>
    </row>
    <row r="55" spans="1:18">
      <c r="A55" s="65"/>
      <c r="C55" s="78" t="s">
        <v>86</v>
      </c>
      <c r="D55" s="43">
        <f>+[2]CONCENTRA!$E55+[2]CONCENTRA!$E695</f>
        <v>1104755</v>
      </c>
      <c r="E55" s="43">
        <f>+[2]CONCENTRA!$E119+[2]CONCENTRA!$E759</f>
        <v>503088</v>
      </c>
      <c r="F55" s="43">
        <f>+[2]CONCENTRA!$E183+[2]CONCENTRA!$E823</f>
        <v>9931</v>
      </c>
      <c r="G55" s="43">
        <f>+[2]CONCENTRA!$E247</f>
        <v>7637</v>
      </c>
      <c r="H55" s="43">
        <f>+[2]CONCENTRA!$E311</f>
        <v>30529</v>
      </c>
      <c r="I55" s="43">
        <f>+[2]CONCENTRA!$E375+[2]CONCENTRA!$E439</f>
        <v>39346</v>
      </c>
      <c r="J55" s="79">
        <f>+[2]CONCENTRA!$E567+[2]CONCENTRA!$E503</f>
        <v>32856</v>
      </c>
      <c r="K55" s="43">
        <f>+[2]CONCENTRA!$E631</f>
        <v>1434</v>
      </c>
      <c r="L55" s="43">
        <f>+[2]CONCENTRA!$E1016</f>
        <v>97787</v>
      </c>
      <c r="M55" s="80">
        <f t="shared" si="0"/>
        <v>1827363</v>
      </c>
      <c r="O55" s="67"/>
      <c r="Q55" s="64">
        <v>35386</v>
      </c>
      <c r="R55" s="113">
        <f t="shared" si="1"/>
        <v>-62401</v>
      </c>
    </row>
    <row r="56" spans="1:18">
      <c r="A56" s="65"/>
      <c r="C56" s="78" t="s">
        <v>87</v>
      </c>
      <c r="D56" s="43">
        <f>+[2]CONCENTRA!$E56+[2]CONCENTRA!$E696</f>
        <v>854435</v>
      </c>
      <c r="E56" s="43">
        <f>+[2]CONCENTRA!$E120+[2]CONCENTRA!$E760</f>
        <v>389097</v>
      </c>
      <c r="F56" s="43">
        <f>+[2]CONCENTRA!$E184+[2]CONCENTRA!$E824</f>
        <v>7681</v>
      </c>
      <c r="G56" s="43">
        <f>+[2]CONCENTRA!$E248</f>
        <v>5906</v>
      </c>
      <c r="H56" s="43">
        <f>+[2]CONCENTRA!$E312</f>
        <v>23612</v>
      </c>
      <c r="I56" s="43">
        <f>+[2]CONCENTRA!$E376+[2]CONCENTRA!$E440</f>
        <v>30131</v>
      </c>
      <c r="J56" s="79">
        <f>+[2]CONCENTRA!$E568+[2]CONCENTRA!$E504</f>
        <v>25160</v>
      </c>
      <c r="K56" s="43">
        <f>+[2]CONCENTRA!$E632</f>
        <v>1109</v>
      </c>
      <c r="L56" s="43">
        <f>+[2]CONCENTRA!$E1017</f>
        <v>0</v>
      </c>
      <c r="M56" s="80">
        <f t="shared" si="0"/>
        <v>1337131</v>
      </c>
      <c r="O56" s="67"/>
      <c r="Q56" s="64">
        <v>85588</v>
      </c>
      <c r="R56" s="113">
        <f t="shared" si="1"/>
        <v>85588</v>
      </c>
    </row>
    <row r="57" spans="1:18">
      <c r="A57" s="65"/>
      <c r="C57" s="78" t="s">
        <v>88</v>
      </c>
      <c r="D57" s="43">
        <f>+[2]CONCENTRA!$E57+[2]CONCENTRA!$E697</f>
        <v>2743406</v>
      </c>
      <c r="E57" s="43">
        <f>+[2]CONCENTRA!$E121+[2]CONCENTRA!$E761</f>
        <v>1249305</v>
      </c>
      <c r="F57" s="43">
        <f>+[2]CONCENTRA!$E185+[2]CONCENTRA!$E825</f>
        <v>24662</v>
      </c>
      <c r="G57" s="43">
        <f>+[2]CONCENTRA!$E249</f>
        <v>18964</v>
      </c>
      <c r="H57" s="43">
        <f>+[2]CONCENTRA!$E313</f>
        <v>75812</v>
      </c>
      <c r="I57" s="43">
        <f>+[2]CONCENTRA!$E377+[2]CONCENTRA!$E441</f>
        <v>127725</v>
      </c>
      <c r="J57" s="79">
        <f>+[2]CONCENTRA!$E569+[2]CONCENTRA!$E505</f>
        <v>106655</v>
      </c>
      <c r="K57" s="43">
        <f>+[2]CONCENTRA!$E633</f>
        <v>3560</v>
      </c>
      <c r="L57" s="43">
        <f>+[2]CONCENTRA!$E1018</f>
        <v>259986</v>
      </c>
      <c r="M57" s="80">
        <f t="shared" si="0"/>
        <v>4610075</v>
      </c>
      <c r="O57" s="67"/>
      <c r="Q57" s="64">
        <v>139215</v>
      </c>
      <c r="R57" s="113">
        <f t="shared" si="1"/>
        <v>-120771</v>
      </c>
    </row>
    <row r="58" spans="1:18">
      <c r="A58" s="65"/>
      <c r="C58" s="78" t="s">
        <v>89</v>
      </c>
      <c r="D58" s="43">
        <f>+[2]CONCENTRA!$E58+[2]CONCENTRA!$E698</f>
        <v>1499893</v>
      </c>
      <c r="E58" s="43">
        <f>+[2]CONCENTRA!$E122+[2]CONCENTRA!$E762</f>
        <v>683028</v>
      </c>
      <c r="F58" s="43">
        <f>+[2]CONCENTRA!$E186+[2]CONCENTRA!$E826</f>
        <v>13484</v>
      </c>
      <c r="G58" s="43">
        <f>+[2]CONCENTRA!$E250</f>
        <v>10368</v>
      </c>
      <c r="H58" s="43">
        <f>+[2]CONCENTRA!$E314</f>
        <v>41448</v>
      </c>
      <c r="I58" s="43">
        <f>+[2]CONCENTRA!$E378+[2]CONCENTRA!$E442</f>
        <v>85840</v>
      </c>
      <c r="J58" s="79">
        <f>+[2]CONCENTRA!$E570+[2]CONCENTRA!$E506</f>
        <v>71679</v>
      </c>
      <c r="K58" s="43">
        <f>+[2]CONCENTRA!$E634</f>
        <v>1947</v>
      </c>
      <c r="L58" s="43">
        <f>+[2]CONCENTRA!$E1019</f>
        <v>0</v>
      </c>
      <c r="M58" s="80">
        <f t="shared" si="0"/>
        <v>2407687</v>
      </c>
      <c r="O58" s="67"/>
      <c r="Q58" s="64">
        <v>0</v>
      </c>
      <c r="R58" s="113">
        <f t="shared" si="1"/>
        <v>0</v>
      </c>
    </row>
    <row r="59" spans="1:18">
      <c r="A59" s="65"/>
      <c r="C59" s="78" t="s">
        <v>90</v>
      </c>
      <c r="D59" s="43">
        <f>+[2]CONCENTRA!$E59+[2]CONCENTRA!$E699</f>
        <v>536686</v>
      </c>
      <c r="E59" s="43">
        <f>+[2]CONCENTRA!$E123+[2]CONCENTRA!$E763</f>
        <v>244399</v>
      </c>
      <c r="F59" s="43">
        <f>+[2]CONCENTRA!$E187+[2]CONCENTRA!$E827</f>
        <v>4825</v>
      </c>
      <c r="G59" s="43">
        <f>+[2]CONCENTRA!$E251</f>
        <v>3710</v>
      </c>
      <c r="H59" s="43">
        <f>+[2]CONCENTRA!$E315</f>
        <v>14831</v>
      </c>
      <c r="I59" s="43">
        <f>+[2]CONCENTRA!$E379+[2]CONCENTRA!$E443</f>
        <v>17293</v>
      </c>
      <c r="J59" s="79">
        <f>+[2]CONCENTRA!$E571+[2]CONCENTRA!$E507</f>
        <v>14441</v>
      </c>
      <c r="K59" s="43">
        <f>+[2]CONCENTRA!$E635</f>
        <v>697</v>
      </c>
      <c r="L59" s="43">
        <f>+[2]CONCENTRA!$E1020</f>
        <v>0</v>
      </c>
      <c r="M59" s="80">
        <f t="shared" si="0"/>
        <v>836882</v>
      </c>
      <c r="O59" s="67"/>
      <c r="Q59" s="64">
        <v>0</v>
      </c>
      <c r="R59" s="113">
        <f t="shared" si="1"/>
        <v>0</v>
      </c>
    </row>
    <row r="60" spans="1:18">
      <c r="A60" s="65"/>
      <c r="C60" s="78" t="s">
        <v>91</v>
      </c>
      <c r="D60" s="43">
        <f>+[2]CONCENTRA!$E60+[2]CONCENTRA!$E700</f>
        <v>4795520</v>
      </c>
      <c r="E60" s="43">
        <f>+[2]CONCENTRA!$E124+[2]CONCENTRA!$E764</f>
        <v>2183806</v>
      </c>
      <c r="F60" s="43">
        <f>+[2]CONCENTRA!$E188+[2]CONCENTRA!$E828</f>
        <v>43110</v>
      </c>
      <c r="G60" s="43">
        <f>+[2]CONCENTRA!$E252</f>
        <v>33150</v>
      </c>
      <c r="H60" s="43">
        <f>+[2]CONCENTRA!$E316</f>
        <v>132520</v>
      </c>
      <c r="I60" s="43">
        <f>+[2]CONCENTRA!$E380+[2]CONCENTRA!$E444</f>
        <v>177111</v>
      </c>
      <c r="J60" s="79">
        <f>+[2]CONCENTRA!$E572+[2]CONCENTRA!$E508</f>
        <v>147894</v>
      </c>
      <c r="K60" s="43">
        <f>+[2]CONCENTRA!$E636</f>
        <v>6224</v>
      </c>
      <c r="L60" s="43">
        <f>+[2]CONCENTRA!$E1021</f>
        <v>905402</v>
      </c>
      <c r="M60" s="80">
        <f t="shared" si="0"/>
        <v>8424737</v>
      </c>
      <c r="O60" s="67"/>
      <c r="Q60" s="64">
        <v>336888</v>
      </c>
      <c r="R60" s="113">
        <f t="shared" si="1"/>
        <v>-568514</v>
      </c>
    </row>
    <row r="61" spans="1:18">
      <c r="A61" s="65"/>
      <c r="C61" s="78" t="s">
        <v>92</v>
      </c>
      <c r="D61" s="43">
        <f>+[2]CONCENTRA!$E61+[2]CONCENTRA!$E701</f>
        <v>973047</v>
      </c>
      <c r="E61" s="43">
        <f>+[2]CONCENTRA!$E125+[2]CONCENTRA!$E765</f>
        <v>443111</v>
      </c>
      <c r="F61" s="43">
        <f>+[2]CONCENTRA!$E189+[2]CONCENTRA!$E829</f>
        <v>8747</v>
      </c>
      <c r="G61" s="43">
        <f>+[2]CONCENTRA!$E253</f>
        <v>6726</v>
      </c>
      <c r="H61" s="43">
        <f>+[2]CONCENTRA!$E317</f>
        <v>26889</v>
      </c>
      <c r="I61" s="43">
        <f>+[2]CONCENTRA!$E381+[2]CONCENTRA!$E445</f>
        <v>46444</v>
      </c>
      <c r="J61" s="79">
        <f>+[2]CONCENTRA!$E573+[2]CONCENTRA!$E509</f>
        <v>38782</v>
      </c>
      <c r="K61" s="43">
        <f>+[2]CONCENTRA!$E637</f>
        <v>1263</v>
      </c>
      <c r="L61" s="43">
        <f>+[2]CONCENTRA!$E1022</f>
        <v>0</v>
      </c>
      <c r="M61" s="80">
        <f t="shared" si="0"/>
        <v>1545009</v>
      </c>
      <c r="O61" s="67"/>
      <c r="Q61" s="64">
        <v>0</v>
      </c>
      <c r="R61" s="113">
        <f t="shared" si="1"/>
        <v>0</v>
      </c>
    </row>
    <row r="62" spans="1:18">
      <c r="A62" s="65"/>
      <c r="C62" s="78" t="s">
        <v>93</v>
      </c>
      <c r="D62" s="43">
        <f>+[2]CONCENTRA!$E62+[2]CONCENTRA!$E702</f>
        <v>4217400</v>
      </c>
      <c r="E62" s="43">
        <f>+[2]CONCENTRA!$E126+[2]CONCENTRA!$E766</f>
        <v>1920539</v>
      </c>
      <c r="F62" s="43">
        <f>+[2]CONCENTRA!$E190+[2]CONCENTRA!$E830</f>
        <v>37913</v>
      </c>
      <c r="G62" s="43">
        <f>+[2]CONCENTRA!$E254</f>
        <v>29154</v>
      </c>
      <c r="H62" s="43">
        <f>+[2]CONCENTRA!$E318</f>
        <v>116545</v>
      </c>
      <c r="I62" s="43">
        <f>+[2]CONCENTRA!$E382+[2]CONCENTRA!$E446</f>
        <v>177489</v>
      </c>
      <c r="J62" s="79">
        <f>+[2]CONCENTRA!$E574+[2]CONCENTRA!$E510</f>
        <v>148209</v>
      </c>
      <c r="K62" s="43">
        <f>+[2]CONCENTRA!$E638</f>
        <v>5473</v>
      </c>
      <c r="L62" s="43">
        <f>+[2]CONCENTRA!$E1023</f>
        <v>0</v>
      </c>
      <c r="M62" s="80">
        <f t="shared" si="0"/>
        <v>6652722</v>
      </c>
      <c r="O62" s="67"/>
      <c r="Q62" s="64">
        <v>0</v>
      </c>
      <c r="R62" s="113">
        <f t="shared" si="1"/>
        <v>0</v>
      </c>
    </row>
    <row r="63" spans="1:18">
      <c r="A63" s="65"/>
      <c r="C63" s="78" t="s">
        <v>94</v>
      </c>
      <c r="D63" s="43">
        <f>+[2]CONCENTRA!$E63+[2]CONCENTRA!$E703</f>
        <v>1724647</v>
      </c>
      <c r="E63" s="43">
        <f>+[2]CONCENTRA!$E127+[2]CONCENTRA!$E767</f>
        <v>785378</v>
      </c>
      <c r="F63" s="43">
        <f>+[2]CONCENTRA!$E191+[2]CONCENTRA!$E831</f>
        <v>15504</v>
      </c>
      <c r="G63" s="43">
        <f>+[2]CONCENTRA!$E255</f>
        <v>11922</v>
      </c>
      <c r="H63" s="43">
        <f>+[2]CONCENTRA!$E319</f>
        <v>47659</v>
      </c>
      <c r="I63" s="43">
        <f>+[2]CONCENTRA!$E383+[2]CONCENTRA!$E447</f>
        <v>86885</v>
      </c>
      <c r="J63" s="79">
        <f>+[2]CONCENTRA!$E575+[2]CONCENTRA!$E511</f>
        <v>72551</v>
      </c>
      <c r="K63" s="43">
        <f>+[2]CONCENTRA!$E639</f>
        <v>2238</v>
      </c>
      <c r="L63" s="43">
        <f>+[2]CONCENTRA!$E1024</f>
        <v>0</v>
      </c>
      <c r="M63" s="80">
        <f t="shared" si="0"/>
        <v>2746784</v>
      </c>
      <c r="O63" s="67"/>
      <c r="Q63" s="64">
        <v>0</v>
      </c>
      <c r="R63" s="113">
        <f t="shared" si="1"/>
        <v>0</v>
      </c>
    </row>
    <row r="64" spans="1:18">
      <c r="A64" s="65"/>
      <c r="C64" s="78" t="s">
        <v>95</v>
      </c>
      <c r="D64" s="43">
        <f>+[2]CONCENTRA!$E64+[2]CONCENTRA!$E704</f>
        <v>1226295</v>
      </c>
      <c r="E64" s="43">
        <f>+[2]CONCENTRA!$E128+[2]CONCENTRA!$E768</f>
        <v>558436</v>
      </c>
      <c r="F64" s="43">
        <f>+[2]CONCENTRA!$E192+[2]CONCENTRA!$E832</f>
        <v>11024</v>
      </c>
      <c r="G64" s="43">
        <f>+[2]CONCENTRA!$E256</f>
        <v>8477</v>
      </c>
      <c r="H64" s="43">
        <f>+[2]CONCENTRA!$E320</f>
        <v>33888</v>
      </c>
      <c r="I64" s="43">
        <f>+[2]CONCENTRA!$E384+[2]CONCENTRA!$E448</f>
        <v>61020</v>
      </c>
      <c r="J64" s="79">
        <f>+[2]CONCENTRA!$E576+[2]CONCENTRA!$E512</f>
        <v>50954</v>
      </c>
      <c r="K64" s="43">
        <f>+[2]CONCENTRA!$E640</f>
        <v>1591</v>
      </c>
      <c r="L64" s="43">
        <f>+[2]CONCENTRA!$E1025</f>
        <v>0</v>
      </c>
      <c r="M64" s="80">
        <f t="shared" si="0"/>
        <v>1951685</v>
      </c>
      <c r="O64" s="67"/>
      <c r="Q64" s="64">
        <v>0</v>
      </c>
      <c r="R64" s="113">
        <f t="shared" si="1"/>
        <v>0</v>
      </c>
    </row>
    <row r="65" spans="1:18">
      <c r="A65" s="65"/>
      <c r="C65" s="78" t="s">
        <v>96</v>
      </c>
      <c r="D65" s="43">
        <f>+[2]CONCENTRA!$E65+[2]CONCENTRA!$E705</f>
        <v>1712353</v>
      </c>
      <c r="E65" s="43">
        <f>+[2]CONCENTRA!$E129+[2]CONCENTRA!$E769</f>
        <v>779779</v>
      </c>
      <c r="F65" s="43">
        <f>+[2]CONCENTRA!$E193+[2]CONCENTRA!$E833</f>
        <v>15393</v>
      </c>
      <c r="G65" s="43">
        <f>+[2]CONCENTRA!$E257</f>
        <v>11837</v>
      </c>
      <c r="H65" s="43">
        <f>+[2]CONCENTRA!$E321</f>
        <v>47320</v>
      </c>
      <c r="I65" s="43">
        <f>+[2]CONCENTRA!$E385+[2]CONCENTRA!$E449</f>
        <v>88061</v>
      </c>
      <c r="J65" s="79">
        <f>+[2]CONCENTRA!$E577+[2]CONCENTRA!$E513</f>
        <v>73535</v>
      </c>
      <c r="K65" s="43">
        <f>+[2]CONCENTRA!$E641</f>
        <v>2222</v>
      </c>
      <c r="L65" s="43">
        <f>+[2]CONCENTRA!$E1026</f>
        <v>0</v>
      </c>
      <c r="M65" s="80">
        <f t="shared" si="0"/>
        <v>2730500</v>
      </c>
      <c r="O65" s="67"/>
      <c r="Q65" s="64">
        <v>0</v>
      </c>
      <c r="R65" s="113">
        <f t="shared" si="1"/>
        <v>0</v>
      </c>
    </row>
    <row r="66" spans="1:18">
      <c r="A66" s="65"/>
      <c r="C66" s="78" t="s">
        <v>97</v>
      </c>
      <c r="D66" s="43">
        <f>+[2]CONCENTRA!$E66+[2]CONCENTRA!$E706</f>
        <v>3153317</v>
      </c>
      <c r="E66" s="43">
        <f>+[2]CONCENTRA!$E130+[2]CONCENTRA!$E770</f>
        <v>1435972</v>
      </c>
      <c r="F66" s="43">
        <f>+[2]CONCENTRA!$E194+[2]CONCENTRA!$E834</f>
        <v>28347</v>
      </c>
      <c r="G66" s="43">
        <f>+[2]CONCENTRA!$E258</f>
        <v>21798</v>
      </c>
      <c r="H66" s="43">
        <f>+[2]CONCENTRA!$E322</f>
        <v>87139</v>
      </c>
      <c r="I66" s="43">
        <f>+[2]CONCENTRA!$E386+[2]CONCENTRA!$E450</f>
        <v>145534</v>
      </c>
      <c r="J66" s="79">
        <f>+[2]CONCENTRA!$E578+[2]CONCENTRA!$E514</f>
        <v>121525</v>
      </c>
      <c r="K66" s="43">
        <f>+[2]CONCENTRA!$E642</f>
        <v>4092</v>
      </c>
      <c r="L66" s="43">
        <f>+[2]CONCENTRA!$E1027</f>
        <v>0</v>
      </c>
      <c r="M66" s="80">
        <f t="shared" si="0"/>
        <v>4997724</v>
      </c>
      <c r="O66" s="67"/>
      <c r="Q66" s="64">
        <v>0</v>
      </c>
      <c r="R66" s="113">
        <f t="shared" si="1"/>
        <v>0</v>
      </c>
    </row>
    <row r="67" spans="1:18" ht="13.5" thickBot="1">
      <c r="A67" s="65"/>
      <c r="C67" s="78" t="s">
        <v>98</v>
      </c>
      <c r="D67" s="43">
        <f>+[2]CONCENTRA!$E67+[2]CONCENTRA!$E707</f>
        <v>12919236</v>
      </c>
      <c r="E67" s="43">
        <f>+[2]CONCENTRA!$E131+[2]CONCENTRA!$E771</f>
        <v>5883223</v>
      </c>
      <c r="F67" s="43">
        <f>+[2]CONCENTRA!$E195+[2]CONCENTRA!$E835</f>
        <v>116141</v>
      </c>
      <c r="G67" s="43">
        <f>+[2]CONCENTRA!$E259</f>
        <v>89304</v>
      </c>
      <c r="H67" s="43">
        <f>+[2]CONCENTRA!$E323</f>
        <v>357012</v>
      </c>
      <c r="I67" s="43">
        <f>+[2]CONCENTRA!$E387+[2]CONCENTRA!$E451</f>
        <v>669773</v>
      </c>
      <c r="J67" s="79">
        <f>+[2]CONCENTRA!$E579+[2]CONCENTRA!$E515</f>
        <v>559287</v>
      </c>
      <c r="K67" s="43">
        <f>+[2]CONCENTRA!$E643</f>
        <v>16765</v>
      </c>
      <c r="L67" s="43">
        <f>+[2]CONCENTRA!$E1028</f>
        <v>4142058</v>
      </c>
      <c r="M67" s="80">
        <f t="shared" si="0"/>
        <v>24752799</v>
      </c>
      <c r="O67" s="67"/>
      <c r="Q67" s="64">
        <v>1428106</v>
      </c>
      <c r="R67" s="113">
        <f t="shared" si="1"/>
        <v>-2713952</v>
      </c>
    </row>
    <row r="68" spans="1:18" ht="15.75" customHeight="1">
      <c r="A68" s="65"/>
      <c r="C68" s="81" t="s">
        <v>99</v>
      </c>
      <c r="D68" s="82">
        <f>SUM(D10:D67)</f>
        <v>154544148</v>
      </c>
      <c r="E68" s="82">
        <f t="shared" ref="E68:L68" si="2">SUM(E10:E67)</f>
        <v>70377026</v>
      </c>
      <c r="F68" s="82">
        <f t="shared" si="2"/>
        <v>1389300</v>
      </c>
      <c r="G68" s="82">
        <f>SUM(G10:G67)</f>
        <v>1068313</v>
      </c>
      <c r="H68" s="82">
        <f>SUM(H10:H67)</f>
        <v>4270706</v>
      </c>
      <c r="I68" s="82">
        <f t="shared" si="2"/>
        <v>7453548</v>
      </c>
      <c r="J68" s="82">
        <f t="shared" si="2"/>
        <v>6223983</v>
      </c>
      <c r="K68" s="82">
        <f t="shared" si="2"/>
        <v>200568</v>
      </c>
      <c r="L68" s="82">
        <f t="shared" si="2"/>
        <v>11903332</v>
      </c>
      <c r="M68" s="82">
        <f>SUM(M10:M67)</f>
        <v>257430924</v>
      </c>
      <c r="O68" s="67"/>
    </row>
    <row r="69" spans="1:18" ht="12" customHeight="1" thickBot="1">
      <c r="A69" s="65"/>
      <c r="C69" s="83"/>
      <c r="D69" s="84"/>
      <c r="E69" s="84"/>
      <c r="F69" s="84"/>
      <c r="G69" s="84"/>
      <c r="H69" s="84"/>
      <c r="I69" s="84"/>
      <c r="J69" s="85"/>
      <c r="K69" s="84"/>
      <c r="L69" s="84"/>
      <c r="M69" s="84"/>
      <c r="N69" s="64" t="s">
        <v>16</v>
      </c>
      <c r="O69" s="67"/>
    </row>
    <row r="70" spans="1:18" ht="0.75" customHeight="1" thickBot="1">
      <c r="A70" s="65"/>
      <c r="C70" s="86"/>
      <c r="D70" s="85"/>
      <c r="E70" s="86"/>
      <c r="F70" s="85"/>
      <c r="G70" s="85"/>
      <c r="H70" s="85"/>
      <c r="I70" s="85"/>
      <c r="J70" s="85"/>
      <c r="K70" s="85"/>
      <c r="L70" s="85"/>
      <c r="M70" s="85"/>
      <c r="O70" s="67"/>
    </row>
    <row r="71" spans="1:18" ht="6" customHeight="1">
      <c r="A71" s="65"/>
      <c r="C71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/>
      <c r="O71" s="67"/>
    </row>
    <row r="72" spans="1:18" ht="7.5" customHeight="1" thickBot="1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90"/>
    </row>
    <row r="73" spans="1:18" ht="15.75" thickTop="1">
      <c r="A73"/>
      <c r="B73"/>
    </row>
    <row r="74" spans="1:18" ht="15">
      <c r="A74"/>
      <c r="B74"/>
    </row>
    <row r="75" spans="1:18" ht="15">
      <c r="A75"/>
      <c r="B75"/>
    </row>
    <row r="76" spans="1:18" ht="15">
      <c r="A76"/>
      <c r="B76"/>
    </row>
    <row r="77" spans="1:18" ht="15">
      <c r="A77"/>
      <c r="B77"/>
    </row>
    <row r="78" spans="1:18" ht="15">
      <c r="A78"/>
      <c r="B78"/>
    </row>
    <row r="79" spans="1:18" ht="15">
      <c r="A79"/>
      <c r="B79"/>
    </row>
    <row r="80" spans="1:18" ht="15">
      <c r="A80"/>
      <c r="B80"/>
    </row>
    <row r="81" spans="1:2" ht="15">
      <c r="A81"/>
      <c r="B81"/>
    </row>
    <row r="82" spans="1:2" ht="15">
      <c r="A82"/>
      <c r="B82"/>
    </row>
    <row r="83" spans="1:2" ht="15">
      <c r="A83"/>
      <c r="B83"/>
    </row>
    <row r="84" spans="1:2" ht="15">
      <c r="A84"/>
      <c r="B84"/>
    </row>
    <row r="85" spans="1:2" ht="15">
      <c r="A85"/>
      <c r="B85"/>
    </row>
    <row r="86" spans="1:2" ht="15">
      <c r="A86"/>
      <c r="B86"/>
    </row>
    <row r="87" spans="1:2" ht="15">
      <c r="A87"/>
      <c r="B87"/>
    </row>
    <row r="88" spans="1:2" ht="15">
      <c r="A88"/>
      <c r="B88"/>
    </row>
    <row r="89" spans="1:2" ht="15">
      <c r="A89"/>
      <c r="B89"/>
    </row>
    <row r="90" spans="1:2" ht="15">
      <c r="A90"/>
      <c r="B90"/>
    </row>
    <row r="91" spans="1:2" ht="15">
      <c r="A91"/>
      <c r="B91"/>
    </row>
    <row r="92" spans="1:2" ht="15">
      <c r="A92"/>
      <c r="B92"/>
    </row>
    <row r="93" spans="1:2" ht="15">
      <c r="A93"/>
      <c r="B93"/>
    </row>
    <row r="94" spans="1:2" ht="15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559055118110237" header="0" footer="0"/>
  <pageSetup scale="47" orientation="landscape" r:id="rId1"/>
  <headerFooter alignWithMargins="0">
    <oddFooter>FEDERACION.xls&amp;RPágina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view="pageBreakPreview" zoomScale="75" zoomScaleNormal="100" workbookViewId="0">
      <selection activeCell="C6" sqref="C6:M69"/>
    </sheetView>
  </sheetViews>
  <sheetFormatPr baseColWidth="10" defaultRowHeight="12.75"/>
  <cols>
    <col min="1" max="1" width="1.140625" style="64" customWidth="1"/>
    <col min="2" max="2" width="3.85546875" style="64" customWidth="1"/>
    <col min="3" max="3" width="33" style="64" customWidth="1"/>
    <col min="4" max="4" width="17.140625" style="91" customWidth="1"/>
    <col min="5" max="5" width="19.28515625" style="64" customWidth="1"/>
    <col min="6" max="7" width="19.140625" style="91" customWidth="1"/>
    <col min="8" max="8" width="19" style="91" customWidth="1"/>
    <col min="9" max="9" width="18.7109375" style="91" customWidth="1"/>
    <col min="10" max="10" width="19" style="91" customWidth="1"/>
    <col min="11" max="12" width="18.85546875" style="91" customWidth="1"/>
    <col min="13" max="13" width="19.140625" style="91" customWidth="1"/>
    <col min="14" max="14" width="3.28515625" style="64" customWidth="1"/>
    <col min="15" max="15" width="1.28515625" style="64" customWidth="1"/>
    <col min="16" max="16" width="12.7109375" style="64" bestFit="1" customWidth="1"/>
    <col min="17" max="256" width="11.42578125" style="64"/>
    <col min="257" max="257" width="1.140625" style="64" customWidth="1"/>
    <col min="258" max="258" width="3.85546875" style="64" customWidth="1"/>
    <col min="259" max="259" width="33" style="64" customWidth="1"/>
    <col min="260" max="260" width="17.140625" style="64" customWidth="1"/>
    <col min="261" max="261" width="19.28515625" style="64" customWidth="1"/>
    <col min="262" max="263" width="19.140625" style="64" customWidth="1"/>
    <col min="264" max="264" width="19" style="64" customWidth="1"/>
    <col min="265" max="265" width="18.7109375" style="64" customWidth="1"/>
    <col min="266" max="266" width="19" style="64" customWidth="1"/>
    <col min="267" max="268" width="18.85546875" style="64" customWidth="1"/>
    <col min="269" max="269" width="19.140625" style="64" customWidth="1"/>
    <col min="270" max="270" width="3.28515625" style="64" customWidth="1"/>
    <col min="271" max="271" width="1.28515625" style="64" customWidth="1"/>
    <col min="272" max="272" width="12.7109375" style="64" bestFit="1" customWidth="1"/>
    <col min="273" max="512" width="11.42578125" style="64"/>
    <col min="513" max="513" width="1.140625" style="64" customWidth="1"/>
    <col min="514" max="514" width="3.85546875" style="64" customWidth="1"/>
    <col min="515" max="515" width="33" style="64" customWidth="1"/>
    <col min="516" max="516" width="17.140625" style="64" customWidth="1"/>
    <col min="517" max="517" width="19.28515625" style="64" customWidth="1"/>
    <col min="518" max="519" width="19.140625" style="64" customWidth="1"/>
    <col min="520" max="520" width="19" style="64" customWidth="1"/>
    <col min="521" max="521" width="18.7109375" style="64" customWidth="1"/>
    <col min="522" max="522" width="19" style="64" customWidth="1"/>
    <col min="523" max="524" width="18.85546875" style="64" customWidth="1"/>
    <col min="525" max="525" width="19.140625" style="64" customWidth="1"/>
    <col min="526" max="526" width="3.28515625" style="64" customWidth="1"/>
    <col min="527" max="527" width="1.28515625" style="64" customWidth="1"/>
    <col min="528" max="528" width="12.7109375" style="64" bestFit="1" customWidth="1"/>
    <col min="529" max="768" width="11.42578125" style="64"/>
    <col min="769" max="769" width="1.140625" style="64" customWidth="1"/>
    <col min="770" max="770" width="3.85546875" style="64" customWidth="1"/>
    <col min="771" max="771" width="33" style="64" customWidth="1"/>
    <col min="772" max="772" width="17.140625" style="64" customWidth="1"/>
    <col min="773" max="773" width="19.28515625" style="64" customWidth="1"/>
    <col min="774" max="775" width="19.140625" style="64" customWidth="1"/>
    <col min="776" max="776" width="19" style="64" customWidth="1"/>
    <col min="777" max="777" width="18.7109375" style="64" customWidth="1"/>
    <col min="778" max="778" width="19" style="64" customWidth="1"/>
    <col min="779" max="780" width="18.85546875" style="64" customWidth="1"/>
    <col min="781" max="781" width="19.140625" style="64" customWidth="1"/>
    <col min="782" max="782" width="3.28515625" style="64" customWidth="1"/>
    <col min="783" max="783" width="1.28515625" style="64" customWidth="1"/>
    <col min="784" max="784" width="12.7109375" style="64" bestFit="1" customWidth="1"/>
    <col min="785" max="1024" width="11.42578125" style="64"/>
    <col min="1025" max="1025" width="1.140625" style="64" customWidth="1"/>
    <col min="1026" max="1026" width="3.85546875" style="64" customWidth="1"/>
    <col min="1027" max="1027" width="33" style="64" customWidth="1"/>
    <col min="1028" max="1028" width="17.140625" style="64" customWidth="1"/>
    <col min="1029" max="1029" width="19.28515625" style="64" customWidth="1"/>
    <col min="1030" max="1031" width="19.140625" style="64" customWidth="1"/>
    <col min="1032" max="1032" width="19" style="64" customWidth="1"/>
    <col min="1033" max="1033" width="18.7109375" style="64" customWidth="1"/>
    <col min="1034" max="1034" width="19" style="64" customWidth="1"/>
    <col min="1035" max="1036" width="18.85546875" style="64" customWidth="1"/>
    <col min="1037" max="1037" width="19.140625" style="64" customWidth="1"/>
    <col min="1038" max="1038" width="3.28515625" style="64" customWidth="1"/>
    <col min="1039" max="1039" width="1.28515625" style="64" customWidth="1"/>
    <col min="1040" max="1040" width="12.7109375" style="64" bestFit="1" customWidth="1"/>
    <col min="1041" max="1280" width="11.42578125" style="64"/>
    <col min="1281" max="1281" width="1.140625" style="64" customWidth="1"/>
    <col min="1282" max="1282" width="3.85546875" style="64" customWidth="1"/>
    <col min="1283" max="1283" width="33" style="64" customWidth="1"/>
    <col min="1284" max="1284" width="17.140625" style="64" customWidth="1"/>
    <col min="1285" max="1285" width="19.28515625" style="64" customWidth="1"/>
    <col min="1286" max="1287" width="19.140625" style="64" customWidth="1"/>
    <col min="1288" max="1288" width="19" style="64" customWidth="1"/>
    <col min="1289" max="1289" width="18.7109375" style="64" customWidth="1"/>
    <col min="1290" max="1290" width="19" style="64" customWidth="1"/>
    <col min="1291" max="1292" width="18.85546875" style="64" customWidth="1"/>
    <col min="1293" max="1293" width="19.140625" style="64" customWidth="1"/>
    <col min="1294" max="1294" width="3.28515625" style="64" customWidth="1"/>
    <col min="1295" max="1295" width="1.28515625" style="64" customWidth="1"/>
    <col min="1296" max="1296" width="12.7109375" style="64" bestFit="1" customWidth="1"/>
    <col min="1297" max="1536" width="11.42578125" style="64"/>
    <col min="1537" max="1537" width="1.140625" style="64" customWidth="1"/>
    <col min="1538" max="1538" width="3.85546875" style="64" customWidth="1"/>
    <col min="1539" max="1539" width="33" style="64" customWidth="1"/>
    <col min="1540" max="1540" width="17.140625" style="64" customWidth="1"/>
    <col min="1541" max="1541" width="19.28515625" style="64" customWidth="1"/>
    <col min="1542" max="1543" width="19.140625" style="64" customWidth="1"/>
    <col min="1544" max="1544" width="19" style="64" customWidth="1"/>
    <col min="1545" max="1545" width="18.7109375" style="64" customWidth="1"/>
    <col min="1546" max="1546" width="19" style="64" customWidth="1"/>
    <col min="1547" max="1548" width="18.85546875" style="64" customWidth="1"/>
    <col min="1549" max="1549" width="19.140625" style="64" customWidth="1"/>
    <col min="1550" max="1550" width="3.28515625" style="64" customWidth="1"/>
    <col min="1551" max="1551" width="1.28515625" style="64" customWidth="1"/>
    <col min="1552" max="1552" width="12.7109375" style="64" bestFit="1" customWidth="1"/>
    <col min="1553" max="1792" width="11.42578125" style="64"/>
    <col min="1793" max="1793" width="1.140625" style="64" customWidth="1"/>
    <col min="1794" max="1794" width="3.85546875" style="64" customWidth="1"/>
    <col min="1795" max="1795" width="33" style="64" customWidth="1"/>
    <col min="1796" max="1796" width="17.140625" style="64" customWidth="1"/>
    <col min="1797" max="1797" width="19.28515625" style="64" customWidth="1"/>
    <col min="1798" max="1799" width="19.140625" style="64" customWidth="1"/>
    <col min="1800" max="1800" width="19" style="64" customWidth="1"/>
    <col min="1801" max="1801" width="18.7109375" style="64" customWidth="1"/>
    <col min="1802" max="1802" width="19" style="64" customWidth="1"/>
    <col min="1803" max="1804" width="18.85546875" style="64" customWidth="1"/>
    <col min="1805" max="1805" width="19.140625" style="64" customWidth="1"/>
    <col min="1806" max="1806" width="3.28515625" style="64" customWidth="1"/>
    <col min="1807" max="1807" width="1.28515625" style="64" customWidth="1"/>
    <col min="1808" max="1808" width="12.7109375" style="64" bestFit="1" customWidth="1"/>
    <col min="1809" max="2048" width="11.42578125" style="64"/>
    <col min="2049" max="2049" width="1.140625" style="64" customWidth="1"/>
    <col min="2050" max="2050" width="3.85546875" style="64" customWidth="1"/>
    <col min="2051" max="2051" width="33" style="64" customWidth="1"/>
    <col min="2052" max="2052" width="17.140625" style="64" customWidth="1"/>
    <col min="2053" max="2053" width="19.28515625" style="64" customWidth="1"/>
    <col min="2054" max="2055" width="19.140625" style="64" customWidth="1"/>
    <col min="2056" max="2056" width="19" style="64" customWidth="1"/>
    <col min="2057" max="2057" width="18.7109375" style="64" customWidth="1"/>
    <col min="2058" max="2058" width="19" style="64" customWidth="1"/>
    <col min="2059" max="2060" width="18.85546875" style="64" customWidth="1"/>
    <col min="2061" max="2061" width="19.140625" style="64" customWidth="1"/>
    <col min="2062" max="2062" width="3.28515625" style="64" customWidth="1"/>
    <col min="2063" max="2063" width="1.28515625" style="64" customWidth="1"/>
    <col min="2064" max="2064" width="12.7109375" style="64" bestFit="1" customWidth="1"/>
    <col min="2065" max="2304" width="11.42578125" style="64"/>
    <col min="2305" max="2305" width="1.140625" style="64" customWidth="1"/>
    <col min="2306" max="2306" width="3.85546875" style="64" customWidth="1"/>
    <col min="2307" max="2307" width="33" style="64" customWidth="1"/>
    <col min="2308" max="2308" width="17.140625" style="64" customWidth="1"/>
    <col min="2309" max="2309" width="19.28515625" style="64" customWidth="1"/>
    <col min="2310" max="2311" width="19.140625" style="64" customWidth="1"/>
    <col min="2312" max="2312" width="19" style="64" customWidth="1"/>
    <col min="2313" max="2313" width="18.7109375" style="64" customWidth="1"/>
    <col min="2314" max="2314" width="19" style="64" customWidth="1"/>
    <col min="2315" max="2316" width="18.85546875" style="64" customWidth="1"/>
    <col min="2317" max="2317" width="19.140625" style="64" customWidth="1"/>
    <col min="2318" max="2318" width="3.28515625" style="64" customWidth="1"/>
    <col min="2319" max="2319" width="1.28515625" style="64" customWidth="1"/>
    <col min="2320" max="2320" width="12.7109375" style="64" bestFit="1" customWidth="1"/>
    <col min="2321" max="2560" width="11.42578125" style="64"/>
    <col min="2561" max="2561" width="1.140625" style="64" customWidth="1"/>
    <col min="2562" max="2562" width="3.85546875" style="64" customWidth="1"/>
    <col min="2563" max="2563" width="33" style="64" customWidth="1"/>
    <col min="2564" max="2564" width="17.140625" style="64" customWidth="1"/>
    <col min="2565" max="2565" width="19.28515625" style="64" customWidth="1"/>
    <col min="2566" max="2567" width="19.140625" style="64" customWidth="1"/>
    <col min="2568" max="2568" width="19" style="64" customWidth="1"/>
    <col min="2569" max="2569" width="18.7109375" style="64" customWidth="1"/>
    <col min="2570" max="2570" width="19" style="64" customWidth="1"/>
    <col min="2571" max="2572" width="18.85546875" style="64" customWidth="1"/>
    <col min="2573" max="2573" width="19.140625" style="64" customWidth="1"/>
    <col min="2574" max="2574" width="3.28515625" style="64" customWidth="1"/>
    <col min="2575" max="2575" width="1.28515625" style="64" customWidth="1"/>
    <col min="2576" max="2576" width="12.7109375" style="64" bestFit="1" customWidth="1"/>
    <col min="2577" max="2816" width="11.42578125" style="64"/>
    <col min="2817" max="2817" width="1.140625" style="64" customWidth="1"/>
    <col min="2818" max="2818" width="3.85546875" style="64" customWidth="1"/>
    <col min="2819" max="2819" width="33" style="64" customWidth="1"/>
    <col min="2820" max="2820" width="17.140625" style="64" customWidth="1"/>
    <col min="2821" max="2821" width="19.28515625" style="64" customWidth="1"/>
    <col min="2822" max="2823" width="19.140625" style="64" customWidth="1"/>
    <col min="2824" max="2824" width="19" style="64" customWidth="1"/>
    <col min="2825" max="2825" width="18.7109375" style="64" customWidth="1"/>
    <col min="2826" max="2826" width="19" style="64" customWidth="1"/>
    <col min="2827" max="2828" width="18.85546875" style="64" customWidth="1"/>
    <col min="2829" max="2829" width="19.140625" style="64" customWidth="1"/>
    <col min="2830" max="2830" width="3.28515625" style="64" customWidth="1"/>
    <col min="2831" max="2831" width="1.28515625" style="64" customWidth="1"/>
    <col min="2832" max="2832" width="12.7109375" style="64" bestFit="1" customWidth="1"/>
    <col min="2833" max="3072" width="11.42578125" style="64"/>
    <col min="3073" max="3073" width="1.140625" style="64" customWidth="1"/>
    <col min="3074" max="3074" width="3.85546875" style="64" customWidth="1"/>
    <col min="3075" max="3075" width="33" style="64" customWidth="1"/>
    <col min="3076" max="3076" width="17.140625" style="64" customWidth="1"/>
    <col min="3077" max="3077" width="19.28515625" style="64" customWidth="1"/>
    <col min="3078" max="3079" width="19.140625" style="64" customWidth="1"/>
    <col min="3080" max="3080" width="19" style="64" customWidth="1"/>
    <col min="3081" max="3081" width="18.7109375" style="64" customWidth="1"/>
    <col min="3082" max="3082" width="19" style="64" customWidth="1"/>
    <col min="3083" max="3084" width="18.85546875" style="64" customWidth="1"/>
    <col min="3085" max="3085" width="19.140625" style="64" customWidth="1"/>
    <col min="3086" max="3086" width="3.28515625" style="64" customWidth="1"/>
    <col min="3087" max="3087" width="1.28515625" style="64" customWidth="1"/>
    <col min="3088" max="3088" width="12.7109375" style="64" bestFit="1" customWidth="1"/>
    <col min="3089" max="3328" width="11.42578125" style="64"/>
    <col min="3329" max="3329" width="1.140625" style="64" customWidth="1"/>
    <col min="3330" max="3330" width="3.85546875" style="64" customWidth="1"/>
    <col min="3331" max="3331" width="33" style="64" customWidth="1"/>
    <col min="3332" max="3332" width="17.140625" style="64" customWidth="1"/>
    <col min="3333" max="3333" width="19.28515625" style="64" customWidth="1"/>
    <col min="3334" max="3335" width="19.140625" style="64" customWidth="1"/>
    <col min="3336" max="3336" width="19" style="64" customWidth="1"/>
    <col min="3337" max="3337" width="18.7109375" style="64" customWidth="1"/>
    <col min="3338" max="3338" width="19" style="64" customWidth="1"/>
    <col min="3339" max="3340" width="18.85546875" style="64" customWidth="1"/>
    <col min="3341" max="3341" width="19.140625" style="64" customWidth="1"/>
    <col min="3342" max="3342" width="3.28515625" style="64" customWidth="1"/>
    <col min="3343" max="3343" width="1.28515625" style="64" customWidth="1"/>
    <col min="3344" max="3344" width="12.7109375" style="64" bestFit="1" customWidth="1"/>
    <col min="3345" max="3584" width="11.42578125" style="64"/>
    <col min="3585" max="3585" width="1.140625" style="64" customWidth="1"/>
    <col min="3586" max="3586" width="3.85546875" style="64" customWidth="1"/>
    <col min="3587" max="3587" width="33" style="64" customWidth="1"/>
    <col min="3588" max="3588" width="17.140625" style="64" customWidth="1"/>
    <col min="3589" max="3589" width="19.28515625" style="64" customWidth="1"/>
    <col min="3590" max="3591" width="19.140625" style="64" customWidth="1"/>
    <col min="3592" max="3592" width="19" style="64" customWidth="1"/>
    <col min="3593" max="3593" width="18.7109375" style="64" customWidth="1"/>
    <col min="3594" max="3594" width="19" style="64" customWidth="1"/>
    <col min="3595" max="3596" width="18.85546875" style="64" customWidth="1"/>
    <col min="3597" max="3597" width="19.140625" style="64" customWidth="1"/>
    <col min="3598" max="3598" width="3.28515625" style="64" customWidth="1"/>
    <col min="3599" max="3599" width="1.28515625" style="64" customWidth="1"/>
    <col min="3600" max="3600" width="12.7109375" style="64" bestFit="1" customWidth="1"/>
    <col min="3601" max="3840" width="11.42578125" style="64"/>
    <col min="3841" max="3841" width="1.140625" style="64" customWidth="1"/>
    <col min="3842" max="3842" width="3.85546875" style="64" customWidth="1"/>
    <col min="3843" max="3843" width="33" style="64" customWidth="1"/>
    <col min="3844" max="3844" width="17.140625" style="64" customWidth="1"/>
    <col min="3845" max="3845" width="19.28515625" style="64" customWidth="1"/>
    <col min="3846" max="3847" width="19.140625" style="64" customWidth="1"/>
    <col min="3848" max="3848" width="19" style="64" customWidth="1"/>
    <col min="3849" max="3849" width="18.7109375" style="64" customWidth="1"/>
    <col min="3850" max="3850" width="19" style="64" customWidth="1"/>
    <col min="3851" max="3852" width="18.85546875" style="64" customWidth="1"/>
    <col min="3853" max="3853" width="19.140625" style="64" customWidth="1"/>
    <col min="3854" max="3854" width="3.28515625" style="64" customWidth="1"/>
    <col min="3855" max="3855" width="1.28515625" style="64" customWidth="1"/>
    <col min="3856" max="3856" width="12.7109375" style="64" bestFit="1" customWidth="1"/>
    <col min="3857" max="4096" width="11.42578125" style="64"/>
    <col min="4097" max="4097" width="1.140625" style="64" customWidth="1"/>
    <col min="4098" max="4098" width="3.85546875" style="64" customWidth="1"/>
    <col min="4099" max="4099" width="33" style="64" customWidth="1"/>
    <col min="4100" max="4100" width="17.140625" style="64" customWidth="1"/>
    <col min="4101" max="4101" width="19.28515625" style="64" customWidth="1"/>
    <col min="4102" max="4103" width="19.140625" style="64" customWidth="1"/>
    <col min="4104" max="4104" width="19" style="64" customWidth="1"/>
    <col min="4105" max="4105" width="18.7109375" style="64" customWidth="1"/>
    <col min="4106" max="4106" width="19" style="64" customWidth="1"/>
    <col min="4107" max="4108" width="18.85546875" style="64" customWidth="1"/>
    <col min="4109" max="4109" width="19.140625" style="64" customWidth="1"/>
    <col min="4110" max="4110" width="3.28515625" style="64" customWidth="1"/>
    <col min="4111" max="4111" width="1.28515625" style="64" customWidth="1"/>
    <col min="4112" max="4112" width="12.7109375" style="64" bestFit="1" customWidth="1"/>
    <col min="4113" max="4352" width="11.42578125" style="64"/>
    <col min="4353" max="4353" width="1.140625" style="64" customWidth="1"/>
    <col min="4354" max="4354" width="3.85546875" style="64" customWidth="1"/>
    <col min="4355" max="4355" width="33" style="64" customWidth="1"/>
    <col min="4356" max="4356" width="17.140625" style="64" customWidth="1"/>
    <col min="4357" max="4357" width="19.28515625" style="64" customWidth="1"/>
    <col min="4358" max="4359" width="19.140625" style="64" customWidth="1"/>
    <col min="4360" max="4360" width="19" style="64" customWidth="1"/>
    <col min="4361" max="4361" width="18.7109375" style="64" customWidth="1"/>
    <col min="4362" max="4362" width="19" style="64" customWidth="1"/>
    <col min="4363" max="4364" width="18.85546875" style="64" customWidth="1"/>
    <col min="4365" max="4365" width="19.140625" style="64" customWidth="1"/>
    <col min="4366" max="4366" width="3.28515625" style="64" customWidth="1"/>
    <col min="4367" max="4367" width="1.28515625" style="64" customWidth="1"/>
    <col min="4368" max="4368" width="12.7109375" style="64" bestFit="1" customWidth="1"/>
    <col min="4369" max="4608" width="11.42578125" style="64"/>
    <col min="4609" max="4609" width="1.140625" style="64" customWidth="1"/>
    <col min="4610" max="4610" width="3.85546875" style="64" customWidth="1"/>
    <col min="4611" max="4611" width="33" style="64" customWidth="1"/>
    <col min="4612" max="4612" width="17.140625" style="64" customWidth="1"/>
    <col min="4613" max="4613" width="19.28515625" style="64" customWidth="1"/>
    <col min="4614" max="4615" width="19.140625" style="64" customWidth="1"/>
    <col min="4616" max="4616" width="19" style="64" customWidth="1"/>
    <col min="4617" max="4617" width="18.7109375" style="64" customWidth="1"/>
    <col min="4618" max="4618" width="19" style="64" customWidth="1"/>
    <col min="4619" max="4620" width="18.85546875" style="64" customWidth="1"/>
    <col min="4621" max="4621" width="19.140625" style="64" customWidth="1"/>
    <col min="4622" max="4622" width="3.28515625" style="64" customWidth="1"/>
    <col min="4623" max="4623" width="1.28515625" style="64" customWidth="1"/>
    <col min="4624" max="4624" width="12.7109375" style="64" bestFit="1" customWidth="1"/>
    <col min="4625" max="4864" width="11.42578125" style="64"/>
    <col min="4865" max="4865" width="1.140625" style="64" customWidth="1"/>
    <col min="4866" max="4866" width="3.85546875" style="64" customWidth="1"/>
    <col min="4867" max="4867" width="33" style="64" customWidth="1"/>
    <col min="4868" max="4868" width="17.140625" style="64" customWidth="1"/>
    <col min="4869" max="4869" width="19.28515625" style="64" customWidth="1"/>
    <col min="4870" max="4871" width="19.140625" style="64" customWidth="1"/>
    <col min="4872" max="4872" width="19" style="64" customWidth="1"/>
    <col min="4873" max="4873" width="18.7109375" style="64" customWidth="1"/>
    <col min="4874" max="4874" width="19" style="64" customWidth="1"/>
    <col min="4875" max="4876" width="18.85546875" style="64" customWidth="1"/>
    <col min="4877" max="4877" width="19.140625" style="64" customWidth="1"/>
    <col min="4878" max="4878" width="3.28515625" style="64" customWidth="1"/>
    <col min="4879" max="4879" width="1.28515625" style="64" customWidth="1"/>
    <col min="4880" max="4880" width="12.7109375" style="64" bestFit="1" customWidth="1"/>
    <col min="4881" max="5120" width="11.42578125" style="64"/>
    <col min="5121" max="5121" width="1.140625" style="64" customWidth="1"/>
    <col min="5122" max="5122" width="3.85546875" style="64" customWidth="1"/>
    <col min="5123" max="5123" width="33" style="64" customWidth="1"/>
    <col min="5124" max="5124" width="17.140625" style="64" customWidth="1"/>
    <col min="5125" max="5125" width="19.28515625" style="64" customWidth="1"/>
    <col min="5126" max="5127" width="19.140625" style="64" customWidth="1"/>
    <col min="5128" max="5128" width="19" style="64" customWidth="1"/>
    <col min="5129" max="5129" width="18.7109375" style="64" customWidth="1"/>
    <col min="5130" max="5130" width="19" style="64" customWidth="1"/>
    <col min="5131" max="5132" width="18.85546875" style="64" customWidth="1"/>
    <col min="5133" max="5133" width="19.140625" style="64" customWidth="1"/>
    <col min="5134" max="5134" width="3.28515625" style="64" customWidth="1"/>
    <col min="5135" max="5135" width="1.28515625" style="64" customWidth="1"/>
    <col min="5136" max="5136" width="12.7109375" style="64" bestFit="1" customWidth="1"/>
    <col min="5137" max="5376" width="11.42578125" style="64"/>
    <col min="5377" max="5377" width="1.140625" style="64" customWidth="1"/>
    <col min="5378" max="5378" width="3.85546875" style="64" customWidth="1"/>
    <col min="5379" max="5379" width="33" style="64" customWidth="1"/>
    <col min="5380" max="5380" width="17.140625" style="64" customWidth="1"/>
    <col min="5381" max="5381" width="19.28515625" style="64" customWidth="1"/>
    <col min="5382" max="5383" width="19.140625" style="64" customWidth="1"/>
    <col min="5384" max="5384" width="19" style="64" customWidth="1"/>
    <col min="5385" max="5385" width="18.7109375" style="64" customWidth="1"/>
    <col min="5386" max="5386" width="19" style="64" customWidth="1"/>
    <col min="5387" max="5388" width="18.85546875" style="64" customWidth="1"/>
    <col min="5389" max="5389" width="19.140625" style="64" customWidth="1"/>
    <col min="5390" max="5390" width="3.28515625" style="64" customWidth="1"/>
    <col min="5391" max="5391" width="1.28515625" style="64" customWidth="1"/>
    <col min="5392" max="5392" width="12.7109375" style="64" bestFit="1" customWidth="1"/>
    <col min="5393" max="5632" width="11.42578125" style="64"/>
    <col min="5633" max="5633" width="1.140625" style="64" customWidth="1"/>
    <col min="5634" max="5634" width="3.85546875" style="64" customWidth="1"/>
    <col min="5635" max="5635" width="33" style="64" customWidth="1"/>
    <col min="5636" max="5636" width="17.140625" style="64" customWidth="1"/>
    <col min="5637" max="5637" width="19.28515625" style="64" customWidth="1"/>
    <col min="5638" max="5639" width="19.140625" style="64" customWidth="1"/>
    <col min="5640" max="5640" width="19" style="64" customWidth="1"/>
    <col min="5641" max="5641" width="18.7109375" style="64" customWidth="1"/>
    <col min="5642" max="5642" width="19" style="64" customWidth="1"/>
    <col min="5643" max="5644" width="18.85546875" style="64" customWidth="1"/>
    <col min="5645" max="5645" width="19.140625" style="64" customWidth="1"/>
    <col min="5646" max="5646" width="3.28515625" style="64" customWidth="1"/>
    <col min="5647" max="5647" width="1.28515625" style="64" customWidth="1"/>
    <col min="5648" max="5648" width="12.7109375" style="64" bestFit="1" customWidth="1"/>
    <col min="5649" max="5888" width="11.42578125" style="64"/>
    <col min="5889" max="5889" width="1.140625" style="64" customWidth="1"/>
    <col min="5890" max="5890" width="3.85546875" style="64" customWidth="1"/>
    <col min="5891" max="5891" width="33" style="64" customWidth="1"/>
    <col min="5892" max="5892" width="17.140625" style="64" customWidth="1"/>
    <col min="5893" max="5893" width="19.28515625" style="64" customWidth="1"/>
    <col min="5894" max="5895" width="19.140625" style="64" customWidth="1"/>
    <col min="5896" max="5896" width="19" style="64" customWidth="1"/>
    <col min="5897" max="5897" width="18.7109375" style="64" customWidth="1"/>
    <col min="5898" max="5898" width="19" style="64" customWidth="1"/>
    <col min="5899" max="5900" width="18.85546875" style="64" customWidth="1"/>
    <col min="5901" max="5901" width="19.140625" style="64" customWidth="1"/>
    <col min="5902" max="5902" width="3.28515625" style="64" customWidth="1"/>
    <col min="5903" max="5903" width="1.28515625" style="64" customWidth="1"/>
    <col min="5904" max="5904" width="12.7109375" style="64" bestFit="1" customWidth="1"/>
    <col min="5905" max="6144" width="11.42578125" style="64"/>
    <col min="6145" max="6145" width="1.140625" style="64" customWidth="1"/>
    <col min="6146" max="6146" width="3.85546875" style="64" customWidth="1"/>
    <col min="6147" max="6147" width="33" style="64" customWidth="1"/>
    <col min="6148" max="6148" width="17.140625" style="64" customWidth="1"/>
    <col min="6149" max="6149" width="19.28515625" style="64" customWidth="1"/>
    <col min="6150" max="6151" width="19.140625" style="64" customWidth="1"/>
    <col min="6152" max="6152" width="19" style="64" customWidth="1"/>
    <col min="6153" max="6153" width="18.7109375" style="64" customWidth="1"/>
    <col min="6154" max="6154" width="19" style="64" customWidth="1"/>
    <col min="6155" max="6156" width="18.85546875" style="64" customWidth="1"/>
    <col min="6157" max="6157" width="19.140625" style="64" customWidth="1"/>
    <col min="6158" max="6158" width="3.28515625" style="64" customWidth="1"/>
    <col min="6159" max="6159" width="1.28515625" style="64" customWidth="1"/>
    <col min="6160" max="6160" width="12.7109375" style="64" bestFit="1" customWidth="1"/>
    <col min="6161" max="6400" width="11.42578125" style="64"/>
    <col min="6401" max="6401" width="1.140625" style="64" customWidth="1"/>
    <col min="6402" max="6402" width="3.85546875" style="64" customWidth="1"/>
    <col min="6403" max="6403" width="33" style="64" customWidth="1"/>
    <col min="6404" max="6404" width="17.140625" style="64" customWidth="1"/>
    <col min="6405" max="6405" width="19.28515625" style="64" customWidth="1"/>
    <col min="6406" max="6407" width="19.140625" style="64" customWidth="1"/>
    <col min="6408" max="6408" width="19" style="64" customWidth="1"/>
    <col min="6409" max="6409" width="18.7109375" style="64" customWidth="1"/>
    <col min="6410" max="6410" width="19" style="64" customWidth="1"/>
    <col min="6411" max="6412" width="18.85546875" style="64" customWidth="1"/>
    <col min="6413" max="6413" width="19.140625" style="64" customWidth="1"/>
    <col min="6414" max="6414" width="3.28515625" style="64" customWidth="1"/>
    <col min="6415" max="6415" width="1.28515625" style="64" customWidth="1"/>
    <col min="6416" max="6416" width="12.7109375" style="64" bestFit="1" customWidth="1"/>
    <col min="6417" max="6656" width="11.42578125" style="64"/>
    <col min="6657" max="6657" width="1.140625" style="64" customWidth="1"/>
    <col min="6658" max="6658" width="3.85546875" style="64" customWidth="1"/>
    <col min="6659" max="6659" width="33" style="64" customWidth="1"/>
    <col min="6660" max="6660" width="17.140625" style="64" customWidth="1"/>
    <col min="6661" max="6661" width="19.28515625" style="64" customWidth="1"/>
    <col min="6662" max="6663" width="19.140625" style="64" customWidth="1"/>
    <col min="6664" max="6664" width="19" style="64" customWidth="1"/>
    <col min="6665" max="6665" width="18.7109375" style="64" customWidth="1"/>
    <col min="6666" max="6666" width="19" style="64" customWidth="1"/>
    <col min="6667" max="6668" width="18.85546875" style="64" customWidth="1"/>
    <col min="6669" max="6669" width="19.140625" style="64" customWidth="1"/>
    <col min="6670" max="6670" width="3.28515625" style="64" customWidth="1"/>
    <col min="6671" max="6671" width="1.28515625" style="64" customWidth="1"/>
    <col min="6672" max="6672" width="12.7109375" style="64" bestFit="1" customWidth="1"/>
    <col min="6673" max="6912" width="11.42578125" style="64"/>
    <col min="6913" max="6913" width="1.140625" style="64" customWidth="1"/>
    <col min="6914" max="6914" width="3.85546875" style="64" customWidth="1"/>
    <col min="6915" max="6915" width="33" style="64" customWidth="1"/>
    <col min="6916" max="6916" width="17.140625" style="64" customWidth="1"/>
    <col min="6917" max="6917" width="19.28515625" style="64" customWidth="1"/>
    <col min="6918" max="6919" width="19.140625" style="64" customWidth="1"/>
    <col min="6920" max="6920" width="19" style="64" customWidth="1"/>
    <col min="6921" max="6921" width="18.7109375" style="64" customWidth="1"/>
    <col min="6922" max="6922" width="19" style="64" customWidth="1"/>
    <col min="6923" max="6924" width="18.85546875" style="64" customWidth="1"/>
    <col min="6925" max="6925" width="19.140625" style="64" customWidth="1"/>
    <col min="6926" max="6926" width="3.28515625" style="64" customWidth="1"/>
    <col min="6927" max="6927" width="1.28515625" style="64" customWidth="1"/>
    <col min="6928" max="6928" width="12.7109375" style="64" bestFit="1" customWidth="1"/>
    <col min="6929" max="7168" width="11.42578125" style="64"/>
    <col min="7169" max="7169" width="1.140625" style="64" customWidth="1"/>
    <col min="7170" max="7170" width="3.85546875" style="64" customWidth="1"/>
    <col min="7171" max="7171" width="33" style="64" customWidth="1"/>
    <col min="7172" max="7172" width="17.140625" style="64" customWidth="1"/>
    <col min="7173" max="7173" width="19.28515625" style="64" customWidth="1"/>
    <col min="7174" max="7175" width="19.140625" style="64" customWidth="1"/>
    <col min="7176" max="7176" width="19" style="64" customWidth="1"/>
    <col min="7177" max="7177" width="18.7109375" style="64" customWidth="1"/>
    <col min="7178" max="7178" width="19" style="64" customWidth="1"/>
    <col min="7179" max="7180" width="18.85546875" style="64" customWidth="1"/>
    <col min="7181" max="7181" width="19.140625" style="64" customWidth="1"/>
    <col min="7182" max="7182" width="3.28515625" style="64" customWidth="1"/>
    <col min="7183" max="7183" width="1.28515625" style="64" customWidth="1"/>
    <col min="7184" max="7184" width="12.7109375" style="64" bestFit="1" customWidth="1"/>
    <col min="7185" max="7424" width="11.42578125" style="64"/>
    <col min="7425" max="7425" width="1.140625" style="64" customWidth="1"/>
    <col min="7426" max="7426" width="3.85546875" style="64" customWidth="1"/>
    <col min="7427" max="7427" width="33" style="64" customWidth="1"/>
    <col min="7428" max="7428" width="17.140625" style="64" customWidth="1"/>
    <col min="7429" max="7429" width="19.28515625" style="64" customWidth="1"/>
    <col min="7430" max="7431" width="19.140625" style="64" customWidth="1"/>
    <col min="7432" max="7432" width="19" style="64" customWidth="1"/>
    <col min="7433" max="7433" width="18.7109375" style="64" customWidth="1"/>
    <col min="7434" max="7434" width="19" style="64" customWidth="1"/>
    <col min="7435" max="7436" width="18.85546875" style="64" customWidth="1"/>
    <col min="7437" max="7437" width="19.140625" style="64" customWidth="1"/>
    <col min="7438" max="7438" width="3.28515625" style="64" customWidth="1"/>
    <col min="7439" max="7439" width="1.28515625" style="64" customWidth="1"/>
    <col min="7440" max="7440" width="12.7109375" style="64" bestFit="1" customWidth="1"/>
    <col min="7441" max="7680" width="11.42578125" style="64"/>
    <col min="7681" max="7681" width="1.140625" style="64" customWidth="1"/>
    <col min="7682" max="7682" width="3.85546875" style="64" customWidth="1"/>
    <col min="7683" max="7683" width="33" style="64" customWidth="1"/>
    <col min="7684" max="7684" width="17.140625" style="64" customWidth="1"/>
    <col min="7685" max="7685" width="19.28515625" style="64" customWidth="1"/>
    <col min="7686" max="7687" width="19.140625" style="64" customWidth="1"/>
    <col min="7688" max="7688" width="19" style="64" customWidth="1"/>
    <col min="7689" max="7689" width="18.7109375" style="64" customWidth="1"/>
    <col min="7690" max="7690" width="19" style="64" customWidth="1"/>
    <col min="7691" max="7692" width="18.85546875" style="64" customWidth="1"/>
    <col min="7693" max="7693" width="19.140625" style="64" customWidth="1"/>
    <col min="7694" max="7694" width="3.28515625" style="64" customWidth="1"/>
    <col min="7695" max="7695" width="1.28515625" style="64" customWidth="1"/>
    <col min="7696" max="7696" width="12.7109375" style="64" bestFit="1" customWidth="1"/>
    <col min="7697" max="7936" width="11.42578125" style="64"/>
    <col min="7937" max="7937" width="1.140625" style="64" customWidth="1"/>
    <col min="7938" max="7938" width="3.85546875" style="64" customWidth="1"/>
    <col min="7939" max="7939" width="33" style="64" customWidth="1"/>
    <col min="7940" max="7940" width="17.140625" style="64" customWidth="1"/>
    <col min="7941" max="7941" width="19.28515625" style="64" customWidth="1"/>
    <col min="7942" max="7943" width="19.140625" style="64" customWidth="1"/>
    <col min="7944" max="7944" width="19" style="64" customWidth="1"/>
    <col min="7945" max="7945" width="18.7109375" style="64" customWidth="1"/>
    <col min="7946" max="7946" width="19" style="64" customWidth="1"/>
    <col min="7947" max="7948" width="18.85546875" style="64" customWidth="1"/>
    <col min="7949" max="7949" width="19.140625" style="64" customWidth="1"/>
    <col min="7950" max="7950" width="3.28515625" style="64" customWidth="1"/>
    <col min="7951" max="7951" width="1.28515625" style="64" customWidth="1"/>
    <col min="7952" max="7952" width="12.7109375" style="64" bestFit="1" customWidth="1"/>
    <col min="7953" max="8192" width="11.42578125" style="64"/>
    <col min="8193" max="8193" width="1.140625" style="64" customWidth="1"/>
    <col min="8194" max="8194" width="3.85546875" style="64" customWidth="1"/>
    <col min="8195" max="8195" width="33" style="64" customWidth="1"/>
    <col min="8196" max="8196" width="17.140625" style="64" customWidth="1"/>
    <col min="8197" max="8197" width="19.28515625" style="64" customWidth="1"/>
    <col min="8198" max="8199" width="19.140625" style="64" customWidth="1"/>
    <col min="8200" max="8200" width="19" style="64" customWidth="1"/>
    <col min="8201" max="8201" width="18.7109375" style="64" customWidth="1"/>
    <col min="8202" max="8202" width="19" style="64" customWidth="1"/>
    <col min="8203" max="8204" width="18.85546875" style="64" customWidth="1"/>
    <col min="8205" max="8205" width="19.140625" style="64" customWidth="1"/>
    <col min="8206" max="8206" width="3.28515625" style="64" customWidth="1"/>
    <col min="8207" max="8207" width="1.28515625" style="64" customWidth="1"/>
    <col min="8208" max="8208" width="12.7109375" style="64" bestFit="1" customWidth="1"/>
    <col min="8209" max="8448" width="11.42578125" style="64"/>
    <col min="8449" max="8449" width="1.140625" style="64" customWidth="1"/>
    <col min="8450" max="8450" width="3.85546875" style="64" customWidth="1"/>
    <col min="8451" max="8451" width="33" style="64" customWidth="1"/>
    <col min="8452" max="8452" width="17.140625" style="64" customWidth="1"/>
    <col min="8453" max="8453" width="19.28515625" style="64" customWidth="1"/>
    <col min="8454" max="8455" width="19.140625" style="64" customWidth="1"/>
    <col min="8456" max="8456" width="19" style="64" customWidth="1"/>
    <col min="8457" max="8457" width="18.7109375" style="64" customWidth="1"/>
    <col min="8458" max="8458" width="19" style="64" customWidth="1"/>
    <col min="8459" max="8460" width="18.85546875" style="64" customWidth="1"/>
    <col min="8461" max="8461" width="19.140625" style="64" customWidth="1"/>
    <col min="8462" max="8462" width="3.28515625" style="64" customWidth="1"/>
    <col min="8463" max="8463" width="1.28515625" style="64" customWidth="1"/>
    <col min="8464" max="8464" width="12.7109375" style="64" bestFit="1" customWidth="1"/>
    <col min="8465" max="8704" width="11.42578125" style="64"/>
    <col min="8705" max="8705" width="1.140625" style="64" customWidth="1"/>
    <col min="8706" max="8706" width="3.85546875" style="64" customWidth="1"/>
    <col min="8707" max="8707" width="33" style="64" customWidth="1"/>
    <col min="8708" max="8708" width="17.140625" style="64" customWidth="1"/>
    <col min="8709" max="8709" width="19.28515625" style="64" customWidth="1"/>
    <col min="8710" max="8711" width="19.140625" style="64" customWidth="1"/>
    <col min="8712" max="8712" width="19" style="64" customWidth="1"/>
    <col min="8713" max="8713" width="18.7109375" style="64" customWidth="1"/>
    <col min="8714" max="8714" width="19" style="64" customWidth="1"/>
    <col min="8715" max="8716" width="18.85546875" style="64" customWidth="1"/>
    <col min="8717" max="8717" width="19.140625" style="64" customWidth="1"/>
    <col min="8718" max="8718" width="3.28515625" style="64" customWidth="1"/>
    <col min="8719" max="8719" width="1.28515625" style="64" customWidth="1"/>
    <col min="8720" max="8720" width="12.7109375" style="64" bestFit="1" customWidth="1"/>
    <col min="8721" max="8960" width="11.42578125" style="64"/>
    <col min="8961" max="8961" width="1.140625" style="64" customWidth="1"/>
    <col min="8962" max="8962" width="3.85546875" style="64" customWidth="1"/>
    <col min="8963" max="8963" width="33" style="64" customWidth="1"/>
    <col min="8964" max="8964" width="17.140625" style="64" customWidth="1"/>
    <col min="8965" max="8965" width="19.28515625" style="64" customWidth="1"/>
    <col min="8966" max="8967" width="19.140625" style="64" customWidth="1"/>
    <col min="8968" max="8968" width="19" style="64" customWidth="1"/>
    <col min="8969" max="8969" width="18.7109375" style="64" customWidth="1"/>
    <col min="8970" max="8970" width="19" style="64" customWidth="1"/>
    <col min="8971" max="8972" width="18.85546875" style="64" customWidth="1"/>
    <col min="8973" max="8973" width="19.140625" style="64" customWidth="1"/>
    <col min="8974" max="8974" width="3.28515625" style="64" customWidth="1"/>
    <col min="8975" max="8975" width="1.28515625" style="64" customWidth="1"/>
    <col min="8976" max="8976" width="12.7109375" style="64" bestFit="1" customWidth="1"/>
    <col min="8977" max="9216" width="11.42578125" style="64"/>
    <col min="9217" max="9217" width="1.140625" style="64" customWidth="1"/>
    <col min="9218" max="9218" width="3.85546875" style="64" customWidth="1"/>
    <col min="9219" max="9219" width="33" style="64" customWidth="1"/>
    <col min="9220" max="9220" width="17.140625" style="64" customWidth="1"/>
    <col min="9221" max="9221" width="19.28515625" style="64" customWidth="1"/>
    <col min="9222" max="9223" width="19.140625" style="64" customWidth="1"/>
    <col min="9224" max="9224" width="19" style="64" customWidth="1"/>
    <col min="9225" max="9225" width="18.7109375" style="64" customWidth="1"/>
    <col min="9226" max="9226" width="19" style="64" customWidth="1"/>
    <col min="9227" max="9228" width="18.85546875" style="64" customWidth="1"/>
    <col min="9229" max="9229" width="19.140625" style="64" customWidth="1"/>
    <col min="9230" max="9230" width="3.28515625" style="64" customWidth="1"/>
    <col min="9231" max="9231" width="1.28515625" style="64" customWidth="1"/>
    <col min="9232" max="9232" width="12.7109375" style="64" bestFit="1" customWidth="1"/>
    <col min="9233" max="9472" width="11.42578125" style="64"/>
    <col min="9473" max="9473" width="1.140625" style="64" customWidth="1"/>
    <col min="9474" max="9474" width="3.85546875" style="64" customWidth="1"/>
    <col min="9475" max="9475" width="33" style="64" customWidth="1"/>
    <col min="9476" max="9476" width="17.140625" style="64" customWidth="1"/>
    <col min="9477" max="9477" width="19.28515625" style="64" customWidth="1"/>
    <col min="9478" max="9479" width="19.140625" style="64" customWidth="1"/>
    <col min="9480" max="9480" width="19" style="64" customWidth="1"/>
    <col min="9481" max="9481" width="18.7109375" style="64" customWidth="1"/>
    <col min="9482" max="9482" width="19" style="64" customWidth="1"/>
    <col min="9483" max="9484" width="18.85546875" style="64" customWidth="1"/>
    <col min="9485" max="9485" width="19.140625" style="64" customWidth="1"/>
    <col min="9486" max="9486" width="3.28515625" style="64" customWidth="1"/>
    <col min="9487" max="9487" width="1.28515625" style="64" customWidth="1"/>
    <col min="9488" max="9488" width="12.7109375" style="64" bestFit="1" customWidth="1"/>
    <col min="9489" max="9728" width="11.42578125" style="64"/>
    <col min="9729" max="9729" width="1.140625" style="64" customWidth="1"/>
    <col min="9730" max="9730" width="3.85546875" style="64" customWidth="1"/>
    <col min="9731" max="9731" width="33" style="64" customWidth="1"/>
    <col min="9732" max="9732" width="17.140625" style="64" customWidth="1"/>
    <col min="9733" max="9733" width="19.28515625" style="64" customWidth="1"/>
    <col min="9734" max="9735" width="19.140625" style="64" customWidth="1"/>
    <col min="9736" max="9736" width="19" style="64" customWidth="1"/>
    <col min="9737" max="9737" width="18.7109375" style="64" customWidth="1"/>
    <col min="9738" max="9738" width="19" style="64" customWidth="1"/>
    <col min="9739" max="9740" width="18.85546875" style="64" customWidth="1"/>
    <col min="9741" max="9741" width="19.140625" style="64" customWidth="1"/>
    <col min="9742" max="9742" width="3.28515625" style="64" customWidth="1"/>
    <col min="9743" max="9743" width="1.28515625" style="64" customWidth="1"/>
    <col min="9744" max="9744" width="12.7109375" style="64" bestFit="1" customWidth="1"/>
    <col min="9745" max="9984" width="11.42578125" style="64"/>
    <col min="9985" max="9985" width="1.140625" style="64" customWidth="1"/>
    <col min="9986" max="9986" width="3.85546875" style="64" customWidth="1"/>
    <col min="9987" max="9987" width="33" style="64" customWidth="1"/>
    <col min="9988" max="9988" width="17.140625" style="64" customWidth="1"/>
    <col min="9989" max="9989" width="19.28515625" style="64" customWidth="1"/>
    <col min="9990" max="9991" width="19.140625" style="64" customWidth="1"/>
    <col min="9992" max="9992" width="19" style="64" customWidth="1"/>
    <col min="9993" max="9993" width="18.7109375" style="64" customWidth="1"/>
    <col min="9994" max="9994" width="19" style="64" customWidth="1"/>
    <col min="9995" max="9996" width="18.85546875" style="64" customWidth="1"/>
    <col min="9997" max="9997" width="19.140625" style="64" customWidth="1"/>
    <col min="9998" max="9998" width="3.28515625" style="64" customWidth="1"/>
    <col min="9999" max="9999" width="1.28515625" style="64" customWidth="1"/>
    <col min="10000" max="10000" width="12.7109375" style="64" bestFit="1" customWidth="1"/>
    <col min="10001" max="10240" width="11.42578125" style="64"/>
    <col min="10241" max="10241" width="1.140625" style="64" customWidth="1"/>
    <col min="10242" max="10242" width="3.85546875" style="64" customWidth="1"/>
    <col min="10243" max="10243" width="33" style="64" customWidth="1"/>
    <col min="10244" max="10244" width="17.140625" style="64" customWidth="1"/>
    <col min="10245" max="10245" width="19.28515625" style="64" customWidth="1"/>
    <col min="10246" max="10247" width="19.140625" style="64" customWidth="1"/>
    <col min="10248" max="10248" width="19" style="64" customWidth="1"/>
    <col min="10249" max="10249" width="18.7109375" style="64" customWidth="1"/>
    <col min="10250" max="10250" width="19" style="64" customWidth="1"/>
    <col min="10251" max="10252" width="18.85546875" style="64" customWidth="1"/>
    <col min="10253" max="10253" width="19.140625" style="64" customWidth="1"/>
    <col min="10254" max="10254" width="3.28515625" style="64" customWidth="1"/>
    <col min="10255" max="10255" width="1.28515625" style="64" customWidth="1"/>
    <col min="10256" max="10256" width="12.7109375" style="64" bestFit="1" customWidth="1"/>
    <col min="10257" max="10496" width="11.42578125" style="64"/>
    <col min="10497" max="10497" width="1.140625" style="64" customWidth="1"/>
    <col min="10498" max="10498" width="3.85546875" style="64" customWidth="1"/>
    <col min="10499" max="10499" width="33" style="64" customWidth="1"/>
    <col min="10500" max="10500" width="17.140625" style="64" customWidth="1"/>
    <col min="10501" max="10501" width="19.28515625" style="64" customWidth="1"/>
    <col min="10502" max="10503" width="19.140625" style="64" customWidth="1"/>
    <col min="10504" max="10504" width="19" style="64" customWidth="1"/>
    <col min="10505" max="10505" width="18.7109375" style="64" customWidth="1"/>
    <col min="10506" max="10506" width="19" style="64" customWidth="1"/>
    <col min="10507" max="10508" width="18.85546875" style="64" customWidth="1"/>
    <col min="10509" max="10509" width="19.140625" style="64" customWidth="1"/>
    <col min="10510" max="10510" width="3.28515625" style="64" customWidth="1"/>
    <col min="10511" max="10511" width="1.28515625" style="64" customWidth="1"/>
    <col min="10512" max="10512" width="12.7109375" style="64" bestFit="1" customWidth="1"/>
    <col min="10513" max="10752" width="11.42578125" style="64"/>
    <col min="10753" max="10753" width="1.140625" style="64" customWidth="1"/>
    <col min="10754" max="10754" width="3.85546875" style="64" customWidth="1"/>
    <col min="10755" max="10755" width="33" style="64" customWidth="1"/>
    <col min="10756" max="10756" width="17.140625" style="64" customWidth="1"/>
    <col min="10757" max="10757" width="19.28515625" style="64" customWidth="1"/>
    <col min="10758" max="10759" width="19.140625" style="64" customWidth="1"/>
    <col min="10760" max="10760" width="19" style="64" customWidth="1"/>
    <col min="10761" max="10761" width="18.7109375" style="64" customWidth="1"/>
    <col min="10762" max="10762" width="19" style="64" customWidth="1"/>
    <col min="10763" max="10764" width="18.85546875" style="64" customWidth="1"/>
    <col min="10765" max="10765" width="19.140625" style="64" customWidth="1"/>
    <col min="10766" max="10766" width="3.28515625" style="64" customWidth="1"/>
    <col min="10767" max="10767" width="1.28515625" style="64" customWidth="1"/>
    <col min="10768" max="10768" width="12.7109375" style="64" bestFit="1" customWidth="1"/>
    <col min="10769" max="11008" width="11.42578125" style="64"/>
    <col min="11009" max="11009" width="1.140625" style="64" customWidth="1"/>
    <col min="11010" max="11010" width="3.85546875" style="64" customWidth="1"/>
    <col min="11011" max="11011" width="33" style="64" customWidth="1"/>
    <col min="11012" max="11012" width="17.140625" style="64" customWidth="1"/>
    <col min="11013" max="11013" width="19.28515625" style="64" customWidth="1"/>
    <col min="11014" max="11015" width="19.140625" style="64" customWidth="1"/>
    <col min="11016" max="11016" width="19" style="64" customWidth="1"/>
    <col min="11017" max="11017" width="18.7109375" style="64" customWidth="1"/>
    <col min="11018" max="11018" width="19" style="64" customWidth="1"/>
    <col min="11019" max="11020" width="18.85546875" style="64" customWidth="1"/>
    <col min="11021" max="11021" width="19.140625" style="64" customWidth="1"/>
    <col min="11022" max="11022" width="3.28515625" style="64" customWidth="1"/>
    <col min="11023" max="11023" width="1.28515625" style="64" customWidth="1"/>
    <col min="11024" max="11024" width="12.7109375" style="64" bestFit="1" customWidth="1"/>
    <col min="11025" max="11264" width="11.42578125" style="64"/>
    <col min="11265" max="11265" width="1.140625" style="64" customWidth="1"/>
    <col min="11266" max="11266" width="3.85546875" style="64" customWidth="1"/>
    <col min="11267" max="11267" width="33" style="64" customWidth="1"/>
    <col min="11268" max="11268" width="17.140625" style="64" customWidth="1"/>
    <col min="11269" max="11269" width="19.28515625" style="64" customWidth="1"/>
    <col min="11270" max="11271" width="19.140625" style="64" customWidth="1"/>
    <col min="11272" max="11272" width="19" style="64" customWidth="1"/>
    <col min="11273" max="11273" width="18.7109375" style="64" customWidth="1"/>
    <col min="11274" max="11274" width="19" style="64" customWidth="1"/>
    <col min="11275" max="11276" width="18.85546875" style="64" customWidth="1"/>
    <col min="11277" max="11277" width="19.140625" style="64" customWidth="1"/>
    <col min="11278" max="11278" width="3.28515625" style="64" customWidth="1"/>
    <col min="11279" max="11279" width="1.28515625" style="64" customWidth="1"/>
    <col min="11280" max="11280" width="12.7109375" style="64" bestFit="1" customWidth="1"/>
    <col min="11281" max="11520" width="11.42578125" style="64"/>
    <col min="11521" max="11521" width="1.140625" style="64" customWidth="1"/>
    <col min="11522" max="11522" width="3.85546875" style="64" customWidth="1"/>
    <col min="11523" max="11523" width="33" style="64" customWidth="1"/>
    <col min="11524" max="11524" width="17.140625" style="64" customWidth="1"/>
    <col min="11525" max="11525" width="19.28515625" style="64" customWidth="1"/>
    <col min="11526" max="11527" width="19.140625" style="64" customWidth="1"/>
    <col min="11528" max="11528" width="19" style="64" customWidth="1"/>
    <col min="11529" max="11529" width="18.7109375" style="64" customWidth="1"/>
    <col min="11530" max="11530" width="19" style="64" customWidth="1"/>
    <col min="11531" max="11532" width="18.85546875" style="64" customWidth="1"/>
    <col min="11533" max="11533" width="19.140625" style="64" customWidth="1"/>
    <col min="11534" max="11534" width="3.28515625" style="64" customWidth="1"/>
    <col min="11535" max="11535" width="1.28515625" style="64" customWidth="1"/>
    <col min="11536" max="11536" width="12.7109375" style="64" bestFit="1" customWidth="1"/>
    <col min="11537" max="11776" width="11.42578125" style="64"/>
    <col min="11777" max="11777" width="1.140625" style="64" customWidth="1"/>
    <col min="11778" max="11778" width="3.85546875" style="64" customWidth="1"/>
    <col min="11779" max="11779" width="33" style="64" customWidth="1"/>
    <col min="11780" max="11780" width="17.140625" style="64" customWidth="1"/>
    <col min="11781" max="11781" width="19.28515625" style="64" customWidth="1"/>
    <col min="11782" max="11783" width="19.140625" style="64" customWidth="1"/>
    <col min="11784" max="11784" width="19" style="64" customWidth="1"/>
    <col min="11785" max="11785" width="18.7109375" style="64" customWidth="1"/>
    <col min="11786" max="11786" width="19" style="64" customWidth="1"/>
    <col min="11787" max="11788" width="18.85546875" style="64" customWidth="1"/>
    <col min="11789" max="11789" width="19.140625" style="64" customWidth="1"/>
    <col min="11790" max="11790" width="3.28515625" style="64" customWidth="1"/>
    <col min="11791" max="11791" width="1.28515625" style="64" customWidth="1"/>
    <col min="11792" max="11792" width="12.7109375" style="64" bestFit="1" customWidth="1"/>
    <col min="11793" max="12032" width="11.42578125" style="64"/>
    <col min="12033" max="12033" width="1.140625" style="64" customWidth="1"/>
    <col min="12034" max="12034" width="3.85546875" style="64" customWidth="1"/>
    <col min="12035" max="12035" width="33" style="64" customWidth="1"/>
    <col min="12036" max="12036" width="17.140625" style="64" customWidth="1"/>
    <col min="12037" max="12037" width="19.28515625" style="64" customWidth="1"/>
    <col min="12038" max="12039" width="19.140625" style="64" customWidth="1"/>
    <col min="12040" max="12040" width="19" style="64" customWidth="1"/>
    <col min="12041" max="12041" width="18.7109375" style="64" customWidth="1"/>
    <col min="12042" max="12042" width="19" style="64" customWidth="1"/>
    <col min="12043" max="12044" width="18.85546875" style="64" customWidth="1"/>
    <col min="12045" max="12045" width="19.140625" style="64" customWidth="1"/>
    <col min="12046" max="12046" width="3.28515625" style="64" customWidth="1"/>
    <col min="12047" max="12047" width="1.28515625" style="64" customWidth="1"/>
    <col min="12048" max="12048" width="12.7109375" style="64" bestFit="1" customWidth="1"/>
    <col min="12049" max="12288" width="11.42578125" style="64"/>
    <col min="12289" max="12289" width="1.140625" style="64" customWidth="1"/>
    <col min="12290" max="12290" width="3.85546875" style="64" customWidth="1"/>
    <col min="12291" max="12291" width="33" style="64" customWidth="1"/>
    <col min="12292" max="12292" width="17.140625" style="64" customWidth="1"/>
    <col min="12293" max="12293" width="19.28515625" style="64" customWidth="1"/>
    <col min="12294" max="12295" width="19.140625" style="64" customWidth="1"/>
    <col min="12296" max="12296" width="19" style="64" customWidth="1"/>
    <col min="12297" max="12297" width="18.7109375" style="64" customWidth="1"/>
    <col min="12298" max="12298" width="19" style="64" customWidth="1"/>
    <col min="12299" max="12300" width="18.85546875" style="64" customWidth="1"/>
    <col min="12301" max="12301" width="19.140625" style="64" customWidth="1"/>
    <col min="12302" max="12302" width="3.28515625" style="64" customWidth="1"/>
    <col min="12303" max="12303" width="1.28515625" style="64" customWidth="1"/>
    <col min="12304" max="12304" width="12.7109375" style="64" bestFit="1" customWidth="1"/>
    <col min="12305" max="12544" width="11.42578125" style="64"/>
    <col min="12545" max="12545" width="1.140625" style="64" customWidth="1"/>
    <col min="12546" max="12546" width="3.85546875" style="64" customWidth="1"/>
    <col min="12547" max="12547" width="33" style="64" customWidth="1"/>
    <col min="12548" max="12548" width="17.140625" style="64" customWidth="1"/>
    <col min="12549" max="12549" width="19.28515625" style="64" customWidth="1"/>
    <col min="12550" max="12551" width="19.140625" style="64" customWidth="1"/>
    <col min="12552" max="12552" width="19" style="64" customWidth="1"/>
    <col min="12553" max="12553" width="18.7109375" style="64" customWidth="1"/>
    <col min="12554" max="12554" width="19" style="64" customWidth="1"/>
    <col min="12555" max="12556" width="18.85546875" style="64" customWidth="1"/>
    <col min="12557" max="12557" width="19.140625" style="64" customWidth="1"/>
    <col min="12558" max="12558" width="3.28515625" style="64" customWidth="1"/>
    <col min="12559" max="12559" width="1.28515625" style="64" customWidth="1"/>
    <col min="12560" max="12560" width="12.7109375" style="64" bestFit="1" customWidth="1"/>
    <col min="12561" max="12800" width="11.42578125" style="64"/>
    <col min="12801" max="12801" width="1.140625" style="64" customWidth="1"/>
    <col min="12802" max="12802" width="3.85546875" style="64" customWidth="1"/>
    <col min="12803" max="12803" width="33" style="64" customWidth="1"/>
    <col min="12804" max="12804" width="17.140625" style="64" customWidth="1"/>
    <col min="12805" max="12805" width="19.28515625" style="64" customWidth="1"/>
    <col min="12806" max="12807" width="19.140625" style="64" customWidth="1"/>
    <col min="12808" max="12808" width="19" style="64" customWidth="1"/>
    <col min="12809" max="12809" width="18.7109375" style="64" customWidth="1"/>
    <col min="12810" max="12810" width="19" style="64" customWidth="1"/>
    <col min="12811" max="12812" width="18.85546875" style="64" customWidth="1"/>
    <col min="12813" max="12813" width="19.140625" style="64" customWidth="1"/>
    <col min="12814" max="12814" width="3.28515625" style="64" customWidth="1"/>
    <col min="12815" max="12815" width="1.28515625" style="64" customWidth="1"/>
    <col min="12816" max="12816" width="12.7109375" style="64" bestFit="1" customWidth="1"/>
    <col min="12817" max="13056" width="11.42578125" style="64"/>
    <col min="13057" max="13057" width="1.140625" style="64" customWidth="1"/>
    <col min="13058" max="13058" width="3.85546875" style="64" customWidth="1"/>
    <col min="13059" max="13059" width="33" style="64" customWidth="1"/>
    <col min="13060" max="13060" width="17.140625" style="64" customWidth="1"/>
    <col min="13061" max="13061" width="19.28515625" style="64" customWidth="1"/>
    <col min="13062" max="13063" width="19.140625" style="64" customWidth="1"/>
    <col min="13064" max="13064" width="19" style="64" customWidth="1"/>
    <col min="13065" max="13065" width="18.7109375" style="64" customWidth="1"/>
    <col min="13066" max="13066" width="19" style="64" customWidth="1"/>
    <col min="13067" max="13068" width="18.85546875" style="64" customWidth="1"/>
    <col min="13069" max="13069" width="19.140625" style="64" customWidth="1"/>
    <col min="13070" max="13070" width="3.28515625" style="64" customWidth="1"/>
    <col min="13071" max="13071" width="1.28515625" style="64" customWidth="1"/>
    <col min="13072" max="13072" width="12.7109375" style="64" bestFit="1" customWidth="1"/>
    <col min="13073" max="13312" width="11.42578125" style="64"/>
    <col min="13313" max="13313" width="1.140625" style="64" customWidth="1"/>
    <col min="13314" max="13314" width="3.85546875" style="64" customWidth="1"/>
    <col min="13315" max="13315" width="33" style="64" customWidth="1"/>
    <col min="13316" max="13316" width="17.140625" style="64" customWidth="1"/>
    <col min="13317" max="13317" width="19.28515625" style="64" customWidth="1"/>
    <col min="13318" max="13319" width="19.140625" style="64" customWidth="1"/>
    <col min="13320" max="13320" width="19" style="64" customWidth="1"/>
    <col min="13321" max="13321" width="18.7109375" style="64" customWidth="1"/>
    <col min="13322" max="13322" width="19" style="64" customWidth="1"/>
    <col min="13323" max="13324" width="18.85546875" style="64" customWidth="1"/>
    <col min="13325" max="13325" width="19.140625" style="64" customWidth="1"/>
    <col min="13326" max="13326" width="3.28515625" style="64" customWidth="1"/>
    <col min="13327" max="13327" width="1.28515625" style="64" customWidth="1"/>
    <col min="13328" max="13328" width="12.7109375" style="64" bestFit="1" customWidth="1"/>
    <col min="13329" max="13568" width="11.42578125" style="64"/>
    <col min="13569" max="13569" width="1.140625" style="64" customWidth="1"/>
    <col min="13570" max="13570" width="3.85546875" style="64" customWidth="1"/>
    <col min="13571" max="13571" width="33" style="64" customWidth="1"/>
    <col min="13572" max="13572" width="17.140625" style="64" customWidth="1"/>
    <col min="13573" max="13573" width="19.28515625" style="64" customWidth="1"/>
    <col min="13574" max="13575" width="19.140625" style="64" customWidth="1"/>
    <col min="13576" max="13576" width="19" style="64" customWidth="1"/>
    <col min="13577" max="13577" width="18.7109375" style="64" customWidth="1"/>
    <col min="13578" max="13578" width="19" style="64" customWidth="1"/>
    <col min="13579" max="13580" width="18.85546875" style="64" customWidth="1"/>
    <col min="13581" max="13581" width="19.140625" style="64" customWidth="1"/>
    <col min="13582" max="13582" width="3.28515625" style="64" customWidth="1"/>
    <col min="13583" max="13583" width="1.28515625" style="64" customWidth="1"/>
    <col min="13584" max="13584" width="12.7109375" style="64" bestFit="1" customWidth="1"/>
    <col min="13585" max="13824" width="11.42578125" style="64"/>
    <col min="13825" max="13825" width="1.140625" style="64" customWidth="1"/>
    <col min="13826" max="13826" width="3.85546875" style="64" customWidth="1"/>
    <col min="13827" max="13827" width="33" style="64" customWidth="1"/>
    <col min="13828" max="13828" width="17.140625" style="64" customWidth="1"/>
    <col min="13829" max="13829" width="19.28515625" style="64" customWidth="1"/>
    <col min="13830" max="13831" width="19.140625" style="64" customWidth="1"/>
    <col min="13832" max="13832" width="19" style="64" customWidth="1"/>
    <col min="13833" max="13833" width="18.7109375" style="64" customWidth="1"/>
    <col min="13834" max="13834" width="19" style="64" customWidth="1"/>
    <col min="13835" max="13836" width="18.85546875" style="64" customWidth="1"/>
    <col min="13837" max="13837" width="19.140625" style="64" customWidth="1"/>
    <col min="13838" max="13838" width="3.28515625" style="64" customWidth="1"/>
    <col min="13839" max="13839" width="1.28515625" style="64" customWidth="1"/>
    <col min="13840" max="13840" width="12.7109375" style="64" bestFit="1" customWidth="1"/>
    <col min="13841" max="14080" width="11.42578125" style="64"/>
    <col min="14081" max="14081" width="1.140625" style="64" customWidth="1"/>
    <col min="14082" max="14082" width="3.85546875" style="64" customWidth="1"/>
    <col min="14083" max="14083" width="33" style="64" customWidth="1"/>
    <col min="14084" max="14084" width="17.140625" style="64" customWidth="1"/>
    <col min="14085" max="14085" width="19.28515625" style="64" customWidth="1"/>
    <col min="14086" max="14087" width="19.140625" style="64" customWidth="1"/>
    <col min="14088" max="14088" width="19" style="64" customWidth="1"/>
    <col min="14089" max="14089" width="18.7109375" style="64" customWidth="1"/>
    <col min="14090" max="14090" width="19" style="64" customWidth="1"/>
    <col min="14091" max="14092" width="18.85546875" style="64" customWidth="1"/>
    <col min="14093" max="14093" width="19.140625" style="64" customWidth="1"/>
    <col min="14094" max="14094" width="3.28515625" style="64" customWidth="1"/>
    <col min="14095" max="14095" width="1.28515625" style="64" customWidth="1"/>
    <col min="14096" max="14096" width="12.7109375" style="64" bestFit="1" customWidth="1"/>
    <col min="14097" max="14336" width="11.42578125" style="64"/>
    <col min="14337" max="14337" width="1.140625" style="64" customWidth="1"/>
    <col min="14338" max="14338" width="3.85546875" style="64" customWidth="1"/>
    <col min="14339" max="14339" width="33" style="64" customWidth="1"/>
    <col min="14340" max="14340" width="17.140625" style="64" customWidth="1"/>
    <col min="14341" max="14341" width="19.28515625" style="64" customWidth="1"/>
    <col min="14342" max="14343" width="19.140625" style="64" customWidth="1"/>
    <col min="14344" max="14344" width="19" style="64" customWidth="1"/>
    <col min="14345" max="14345" width="18.7109375" style="64" customWidth="1"/>
    <col min="14346" max="14346" width="19" style="64" customWidth="1"/>
    <col min="14347" max="14348" width="18.85546875" style="64" customWidth="1"/>
    <col min="14349" max="14349" width="19.140625" style="64" customWidth="1"/>
    <col min="14350" max="14350" width="3.28515625" style="64" customWidth="1"/>
    <col min="14351" max="14351" width="1.28515625" style="64" customWidth="1"/>
    <col min="14352" max="14352" width="12.7109375" style="64" bestFit="1" customWidth="1"/>
    <col min="14353" max="14592" width="11.42578125" style="64"/>
    <col min="14593" max="14593" width="1.140625" style="64" customWidth="1"/>
    <col min="14594" max="14594" width="3.85546875" style="64" customWidth="1"/>
    <col min="14595" max="14595" width="33" style="64" customWidth="1"/>
    <col min="14596" max="14596" width="17.140625" style="64" customWidth="1"/>
    <col min="14597" max="14597" width="19.28515625" style="64" customWidth="1"/>
    <col min="14598" max="14599" width="19.140625" style="64" customWidth="1"/>
    <col min="14600" max="14600" width="19" style="64" customWidth="1"/>
    <col min="14601" max="14601" width="18.7109375" style="64" customWidth="1"/>
    <col min="14602" max="14602" width="19" style="64" customWidth="1"/>
    <col min="14603" max="14604" width="18.85546875" style="64" customWidth="1"/>
    <col min="14605" max="14605" width="19.140625" style="64" customWidth="1"/>
    <col min="14606" max="14606" width="3.28515625" style="64" customWidth="1"/>
    <col min="14607" max="14607" width="1.28515625" style="64" customWidth="1"/>
    <col min="14608" max="14608" width="12.7109375" style="64" bestFit="1" customWidth="1"/>
    <col min="14609" max="14848" width="11.42578125" style="64"/>
    <col min="14849" max="14849" width="1.140625" style="64" customWidth="1"/>
    <col min="14850" max="14850" width="3.85546875" style="64" customWidth="1"/>
    <col min="14851" max="14851" width="33" style="64" customWidth="1"/>
    <col min="14852" max="14852" width="17.140625" style="64" customWidth="1"/>
    <col min="14853" max="14853" width="19.28515625" style="64" customWidth="1"/>
    <col min="14854" max="14855" width="19.140625" style="64" customWidth="1"/>
    <col min="14856" max="14856" width="19" style="64" customWidth="1"/>
    <col min="14857" max="14857" width="18.7109375" style="64" customWidth="1"/>
    <col min="14858" max="14858" width="19" style="64" customWidth="1"/>
    <col min="14859" max="14860" width="18.85546875" style="64" customWidth="1"/>
    <col min="14861" max="14861" width="19.140625" style="64" customWidth="1"/>
    <col min="14862" max="14862" width="3.28515625" style="64" customWidth="1"/>
    <col min="14863" max="14863" width="1.28515625" style="64" customWidth="1"/>
    <col min="14864" max="14864" width="12.7109375" style="64" bestFit="1" customWidth="1"/>
    <col min="14865" max="15104" width="11.42578125" style="64"/>
    <col min="15105" max="15105" width="1.140625" style="64" customWidth="1"/>
    <col min="15106" max="15106" width="3.85546875" style="64" customWidth="1"/>
    <col min="15107" max="15107" width="33" style="64" customWidth="1"/>
    <col min="15108" max="15108" width="17.140625" style="64" customWidth="1"/>
    <col min="15109" max="15109" width="19.28515625" style="64" customWidth="1"/>
    <col min="15110" max="15111" width="19.140625" style="64" customWidth="1"/>
    <col min="15112" max="15112" width="19" style="64" customWidth="1"/>
    <col min="15113" max="15113" width="18.7109375" style="64" customWidth="1"/>
    <col min="15114" max="15114" width="19" style="64" customWidth="1"/>
    <col min="15115" max="15116" width="18.85546875" style="64" customWidth="1"/>
    <col min="15117" max="15117" width="19.140625" style="64" customWidth="1"/>
    <col min="15118" max="15118" width="3.28515625" style="64" customWidth="1"/>
    <col min="15119" max="15119" width="1.28515625" style="64" customWidth="1"/>
    <col min="15120" max="15120" width="12.7109375" style="64" bestFit="1" customWidth="1"/>
    <col min="15121" max="15360" width="11.42578125" style="64"/>
    <col min="15361" max="15361" width="1.140625" style="64" customWidth="1"/>
    <col min="15362" max="15362" width="3.85546875" style="64" customWidth="1"/>
    <col min="15363" max="15363" width="33" style="64" customWidth="1"/>
    <col min="15364" max="15364" width="17.140625" style="64" customWidth="1"/>
    <col min="15365" max="15365" width="19.28515625" style="64" customWidth="1"/>
    <col min="15366" max="15367" width="19.140625" style="64" customWidth="1"/>
    <col min="15368" max="15368" width="19" style="64" customWidth="1"/>
    <col min="15369" max="15369" width="18.7109375" style="64" customWidth="1"/>
    <col min="15370" max="15370" width="19" style="64" customWidth="1"/>
    <col min="15371" max="15372" width="18.85546875" style="64" customWidth="1"/>
    <col min="15373" max="15373" width="19.140625" style="64" customWidth="1"/>
    <col min="15374" max="15374" width="3.28515625" style="64" customWidth="1"/>
    <col min="15375" max="15375" width="1.28515625" style="64" customWidth="1"/>
    <col min="15376" max="15376" width="12.7109375" style="64" bestFit="1" customWidth="1"/>
    <col min="15377" max="15616" width="11.42578125" style="64"/>
    <col min="15617" max="15617" width="1.140625" style="64" customWidth="1"/>
    <col min="15618" max="15618" width="3.85546875" style="64" customWidth="1"/>
    <col min="15619" max="15619" width="33" style="64" customWidth="1"/>
    <col min="15620" max="15620" width="17.140625" style="64" customWidth="1"/>
    <col min="15621" max="15621" width="19.28515625" style="64" customWidth="1"/>
    <col min="15622" max="15623" width="19.140625" style="64" customWidth="1"/>
    <col min="15624" max="15624" width="19" style="64" customWidth="1"/>
    <col min="15625" max="15625" width="18.7109375" style="64" customWidth="1"/>
    <col min="15626" max="15626" width="19" style="64" customWidth="1"/>
    <col min="15627" max="15628" width="18.85546875" style="64" customWidth="1"/>
    <col min="15629" max="15629" width="19.140625" style="64" customWidth="1"/>
    <col min="15630" max="15630" width="3.28515625" style="64" customWidth="1"/>
    <col min="15631" max="15631" width="1.28515625" style="64" customWidth="1"/>
    <col min="15632" max="15632" width="12.7109375" style="64" bestFit="1" customWidth="1"/>
    <col min="15633" max="15872" width="11.42578125" style="64"/>
    <col min="15873" max="15873" width="1.140625" style="64" customWidth="1"/>
    <col min="15874" max="15874" width="3.85546875" style="64" customWidth="1"/>
    <col min="15875" max="15875" width="33" style="64" customWidth="1"/>
    <col min="15876" max="15876" width="17.140625" style="64" customWidth="1"/>
    <col min="15877" max="15877" width="19.28515625" style="64" customWidth="1"/>
    <col min="15878" max="15879" width="19.140625" style="64" customWidth="1"/>
    <col min="15880" max="15880" width="19" style="64" customWidth="1"/>
    <col min="15881" max="15881" width="18.7109375" style="64" customWidth="1"/>
    <col min="15882" max="15882" width="19" style="64" customWidth="1"/>
    <col min="15883" max="15884" width="18.85546875" style="64" customWidth="1"/>
    <col min="15885" max="15885" width="19.140625" style="64" customWidth="1"/>
    <col min="15886" max="15886" width="3.28515625" style="64" customWidth="1"/>
    <col min="15887" max="15887" width="1.28515625" style="64" customWidth="1"/>
    <col min="15888" max="15888" width="12.7109375" style="64" bestFit="1" customWidth="1"/>
    <col min="15889" max="16128" width="11.42578125" style="64"/>
    <col min="16129" max="16129" width="1.140625" style="64" customWidth="1"/>
    <col min="16130" max="16130" width="3.85546875" style="64" customWidth="1"/>
    <col min="16131" max="16131" width="33" style="64" customWidth="1"/>
    <col min="16132" max="16132" width="17.140625" style="64" customWidth="1"/>
    <col min="16133" max="16133" width="19.28515625" style="64" customWidth="1"/>
    <col min="16134" max="16135" width="19.140625" style="64" customWidth="1"/>
    <col min="16136" max="16136" width="19" style="64" customWidth="1"/>
    <col min="16137" max="16137" width="18.7109375" style="64" customWidth="1"/>
    <col min="16138" max="16138" width="19" style="64" customWidth="1"/>
    <col min="16139" max="16140" width="18.85546875" style="64" customWidth="1"/>
    <col min="16141" max="16141" width="19.140625" style="64" customWidth="1"/>
    <col min="16142" max="16142" width="3.28515625" style="64" customWidth="1"/>
    <col min="16143" max="16143" width="1.28515625" style="64" customWidth="1"/>
    <col min="16144" max="16144" width="12.7109375" style="64" bestFit="1" customWidth="1"/>
    <col min="16145" max="16384" width="11.42578125" style="64"/>
  </cols>
  <sheetData>
    <row r="1" spans="1:15" ht="8.25" customHeight="1" thickTop="1">
      <c r="A1" s="60"/>
      <c r="B1" s="61"/>
      <c r="C1" s="61"/>
      <c r="D1" s="62"/>
      <c r="E1" s="61"/>
      <c r="F1" s="62"/>
      <c r="G1" s="62"/>
      <c r="H1" s="62"/>
      <c r="I1" s="62"/>
      <c r="J1" s="62"/>
      <c r="K1" s="62"/>
      <c r="L1" s="62"/>
      <c r="M1" s="62"/>
      <c r="N1" s="61"/>
      <c r="O1" s="63"/>
    </row>
    <row r="2" spans="1:15" ht="18" customHeight="1">
      <c r="A2" s="65"/>
      <c r="B2" s="66"/>
      <c r="C2" s="247" t="s">
        <v>0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O2" s="67"/>
    </row>
    <row r="3" spans="1:15" ht="19.5" customHeight="1">
      <c r="A3" s="65"/>
      <c r="C3" s="247" t="s">
        <v>1</v>
      </c>
      <c r="D3" s="247"/>
      <c r="E3" s="247"/>
      <c r="F3" s="247"/>
      <c r="G3" s="247"/>
      <c r="H3" s="247"/>
      <c r="I3" s="247"/>
      <c r="J3" s="247"/>
      <c r="K3" s="247"/>
      <c r="L3" s="247"/>
      <c r="M3" s="247"/>
      <c r="O3" s="67"/>
    </row>
    <row r="4" spans="1:15" ht="15">
      <c r="A4" s="65"/>
      <c r="C4" s="248" t="s">
        <v>37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O4" s="67"/>
    </row>
    <row r="5" spans="1:15" ht="15" customHeight="1">
      <c r="A5" s="65"/>
      <c r="C5" s="249" t="s">
        <v>2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O5" s="67"/>
    </row>
    <row r="6" spans="1:15" ht="15.75" customHeight="1">
      <c r="A6" s="65"/>
      <c r="C6" s="250" t="s">
        <v>155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O6" s="67"/>
    </row>
    <row r="7" spans="1:15" ht="5.25" customHeight="1" thickBot="1">
      <c r="A7" s="65"/>
      <c r="D7" s="64"/>
      <c r="F7" s="64"/>
      <c r="G7" s="64"/>
      <c r="H7" s="64"/>
      <c r="I7" s="64"/>
      <c r="J7" s="64"/>
      <c r="K7" s="64"/>
      <c r="L7" s="64"/>
      <c r="M7" s="64"/>
      <c r="O7" s="67"/>
    </row>
    <row r="8" spans="1:15">
      <c r="A8" s="65"/>
      <c r="C8" s="68"/>
      <c r="D8" s="69" t="s">
        <v>8</v>
      </c>
      <c r="E8" s="70" t="s">
        <v>9</v>
      </c>
      <c r="F8" s="69" t="s">
        <v>38</v>
      </c>
      <c r="G8" s="69" t="s">
        <v>39</v>
      </c>
      <c r="H8" s="71" t="s">
        <v>8</v>
      </c>
      <c r="I8" s="72" t="s">
        <v>12</v>
      </c>
      <c r="J8" s="72" t="s">
        <v>13</v>
      </c>
      <c r="K8" s="71" t="s">
        <v>14</v>
      </c>
      <c r="L8" s="71" t="s">
        <v>8</v>
      </c>
      <c r="M8" s="71" t="s">
        <v>15</v>
      </c>
      <c r="O8" s="67"/>
    </row>
    <row r="9" spans="1:15" ht="13.5" thickBot="1">
      <c r="A9" s="65"/>
      <c r="B9" s="64" t="s">
        <v>16</v>
      </c>
      <c r="C9" s="73" t="s">
        <v>40</v>
      </c>
      <c r="D9" s="74" t="s">
        <v>17</v>
      </c>
      <c r="E9" s="75" t="s">
        <v>18</v>
      </c>
      <c r="F9" s="74" t="s">
        <v>16</v>
      </c>
      <c r="G9" s="74" t="s">
        <v>16</v>
      </c>
      <c r="H9" s="76" t="s">
        <v>20</v>
      </c>
      <c r="I9" s="77" t="s">
        <v>21</v>
      </c>
      <c r="J9" s="77" t="s">
        <v>22</v>
      </c>
      <c r="K9" s="76" t="s">
        <v>23</v>
      </c>
      <c r="L9" s="76" t="s">
        <v>136</v>
      </c>
      <c r="M9" s="76" t="s">
        <v>24</v>
      </c>
      <c r="O9" s="67"/>
    </row>
    <row r="10" spans="1:15">
      <c r="A10" s="65"/>
      <c r="C10" s="78" t="s">
        <v>41</v>
      </c>
      <c r="D10" s="43">
        <f>+[2]CONCENTRA!$F10+[2]CONCENTRA!$F650</f>
        <v>677575</v>
      </c>
      <c r="E10" s="43">
        <f>+[2]CONCENTRA!$F74+[2]CONCENTRA!$F714</f>
        <v>409759</v>
      </c>
      <c r="F10" s="43">
        <f>+[2]CONCENTRA!$F138+[2]CONCENTRA!$F778</f>
        <v>7224</v>
      </c>
      <c r="G10" s="43">
        <f>+[2]CONCENTRA!$F202</f>
        <v>7964</v>
      </c>
      <c r="H10" s="43">
        <f>+[2]CONCENTRA!$F266</f>
        <v>22904</v>
      </c>
      <c r="I10" s="43">
        <f>+[2]CONCENTRA!$F330+[2]CONCENTRA!$F394</f>
        <v>32003</v>
      </c>
      <c r="J10" s="79">
        <f>+[2]CONCENTRA!$F522+[2]CONCENTRA!$F458</f>
        <v>26576</v>
      </c>
      <c r="K10" s="43">
        <f>+[2]CONCENTRA!$F586</f>
        <v>1076</v>
      </c>
      <c r="L10" s="43">
        <f>+[2]CONCENTRA!$F971</f>
        <v>123083</v>
      </c>
      <c r="M10" s="80">
        <f>SUM(D10:L10)</f>
        <v>1308164</v>
      </c>
      <c r="O10" s="67"/>
    </row>
    <row r="11" spans="1:15">
      <c r="A11" s="65"/>
      <c r="C11" s="78" t="s">
        <v>42</v>
      </c>
      <c r="D11" s="43">
        <f>+[2]CONCENTRA!$F11+[2]CONCENTRA!$F651</f>
        <v>577658</v>
      </c>
      <c r="E11" s="43">
        <f>+[2]CONCENTRA!$F75+[2]CONCENTRA!$F715</f>
        <v>349334</v>
      </c>
      <c r="F11" s="43">
        <f>+[2]CONCENTRA!$F139+[2]CONCENTRA!$F779</f>
        <v>6159</v>
      </c>
      <c r="G11" s="43">
        <f>+[2]CONCENTRA!$F203</f>
        <v>6790</v>
      </c>
      <c r="H11" s="43">
        <f>+[2]CONCENTRA!$F267</f>
        <v>19526</v>
      </c>
      <c r="I11" s="43">
        <f>+[2]CONCENTRA!$F331+[2]CONCENTRA!$F395</f>
        <v>25800</v>
      </c>
      <c r="J11" s="79">
        <f>+[2]CONCENTRA!$F523+[2]CONCENTRA!$F459</f>
        <v>21424</v>
      </c>
      <c r="K11" s="43">
        <f>+[2]CONCENTRA!$F587</f>
        <v>917</v>
      </c>
      <c r="L11" s="43">
        <f>+[2]CONCENTRA!$F972</f>
        <v>0</v>
      </c>
      <c r="M11" s="80">
        <f t="shared" ref="M11:M67" si="0">SUM(D11:L11)</f>
        <v>1007608</v>
      </c>
      <c r="O11" s="67"/>
    </row>
    <row r="12" spans="1:15">
      <c r="A12" s="65"/>
      <c r="C12" s="78" t="s">
        <v>43</v>
      </c>
      <c r="D12" s="43">
        <f>+[2]CONCENTRA!$F12+[2]CONCENTRA!$F652</f>
        <v>444738</v>
      </c>
      <c r="E12" s="43">
        <f>+[2]CONCENTRA!$F76+[2]CONCENTRA!$F716</f>
        <v>268951</v>
      </c>
      <c r="F12" s="43">
        <f>+[2]CONCENTRA!$F140+[2]CONCENTRA!$F780</f>
        <v>4742</v>
      </c>
      <c r="G12" s="43">
        <f>+[2]CONCENTRA!$F204</f>
        <v>5227</v>
      </c>
      <c r="H12" s="43">
        <f>+[2]CONCENTRA!$F268</f>
        <v>15033</v>
      </c>
      <c r="I12" s="43">
        <f>+[2]CONCENTRA!$F332+[2]CONCENTRA!$F396</f>
        <v>15843</v>
      </c>
      <c r="J12" s="79">
        <f>+[2]CONCENTRA!$F524+[2]CONCENTRA!$F460</f>
        <v>13156</v>
      </c>
      <c r="K12" s="43">
        <f>+[2]CONCENTRA!$F588</f>
        <v>706</v>
      </c>
      <c r="L12" s="43">
        <f>+[2]CONCENTRA!$F973</f>
        <v>0</v>
      </c>
      <c r="M12" s="80">
        <f t="shared" si="0"/>
        <v>768396</v>
      </c>
      <c r="O12" s="67"/>
    </row>
    <row r="13" spans="1:15">
      <c r="A13" s="65"/>
      <c r="C13" s="78" t="s">
        <v>44</v>
      </c>
      <c r="D13" s="43">
        <f>+[2]CONCENTRA!$F13+[2]CONCENTRA!$F653</f>
        <v>524443</v>
      </c>
      <c r="E13" s="43">
        <f>+[2]CONCENTRA!$F77+[2]CONCENTRA!$F717</f>
        <v>317153</v>
      </c>
      <c r="F13" s="43">
        <f>+[2]CONCENTRA!$F141+[2]CONCENTRA!$F781</f>
        <v>5591</v>
      </c>
      <c r="G13" s="43">
        <f>+[2]CONCENTRA!$F205</f>
        <v>6164</v>
      </c>
      <c r="H13" s="43">
        <f>+[2]CONCENTRA!$F269</f>
        <v>17728</v>
      </c>
      <c r="I13" s="43">
        <f>+[2]CONCENTRA!$F333+[2]CONCENTRA!$F397</f>
        <v>22397</v>
      </c>
      <c r="J13" s="79">
        <f>+[2]CONCENTRA!$F525+[2]CONCENTRA!$F461</f>
        <v>18599</v>
      </c>
      <c r="K13" s="43">
        <f>+[2]CONCENTRA!$F589</f>
        <v>833</v>
      </c>
      <c r="L13" s="43">
        <f>+[2]CONCENTRA!$F974</f>
        <v>0</v>
      </c>
      <c r="M13" s="80">
        <f t="shared" si="0"/>
        <v>912908</v>
      </c>
      <c r="O13" s="67"/>
    </row>
    <row r="14" spans="1:15">
      <c r="A14" s="65"/>
      <c r="C14" s="78" t="s">
        <v>45</v>
      </c>
      <c r="D14" s="43">
        <f>+[2]CONCENTRA!$F14+[2]CONCENTRA!$F654</f>
        <v>3047392</v>
      </c>
      <c r="E14" s="43">
        <f>+[2]CONCENTRA!$F78+[2]CONCENTRA!$F718</f>
        <v>1842884</v>
      </c>
      <c r="F14" s="43">
        <f>+[2]CONCENTRA!$F142+[2]CONCENTRA!$F782</f>
        <v>32491</v>
      </c>
      <c r="G14" s="43">
        <f>+[2]CONCENTRA!$F206</f>
        <v>35818</v>
      </c>
      <c r="H14" s="43">
        <f>+[2]CONCENTRA!$F270</f>
        <v>103010</v>
      </c>
      <c r="I14" s="43">
        <f>+[2]CONCENTRA!$F334+[2]CONCENTRA!$F398</f>
        <v>202675</v>
      </c>
      <c r="J14" s="79">
        <f>+[2]CONCENTRA!$F526+[2]CONCENTRA!$F462</f>
        <v>168301</v>
      </c>
      <c r="K14" s="43">
        <f>+[2]CONCENTRA!$F590</f>
        <v>4838</v>
      </c>
      <c r="L14" s="43">
        <f>+[2]CONCENTRA!$F975</f>
        <v>1383184</v>
      </c>
      <c r="M14" s="80">
        <f t="shared" si="0"/>
        <v>6820593</v>
      </c>
      <c r="O14" s="67"/>
    </row>
    <row r="15" spans="1:15">
      <c r="A15" s="65"/>
      <c r="C15" s="78" t="s">
        <v>46</v>
      </c>
      <c r="D15" s="43">
        <f>+[2]CONCENTRA!$F15+[2]CONCENTRA!$F655</f>
        <v>747029</v>
      </c>
      <c r="E15" s="43">
        <f>+[2]CONCENTRA!$F79+[2]CONCENTRA!$F719</f>
        <v>451759</v>
      </c>
      <c r="F15" s="43">
        <f>+[2]CONCENTRA!$F143+[2]CONCENTRA!$F783</f>
        <v>7964</v>
      </c>
      <c r="G15" s="43">
        <f>+[2]CONCENTRA!$F207</f>
        <v>8780</v>
      </c>
      <c r="H15" s="43">
        <f>+[2]CONCENTRA!$F271</f>
        <v>25252</v>
      </c>
      <c r="I15" s="43">
        <f>+[2]CONCENTRA!$F335+[2]CONCENTRA!$F399</f>
        <v>40829</v>
      </c>
      <c r="J15" s="79">
        <f>+[2]CONCENTRA!$F527+[2]CONCENTRA!$F463</f>
        <v>33904</v>
      </c>
      <c r="K15" s="43">
        <f>+[2]CONCENTRA!$F591</f>
        <v>1186</v>
      </c>
      <c r="L15" s="43">
        <f>+[2]CONCENTRA!$F976</f>
        <v>0</v>
      </c>
      <c r="M15" s="80">
        <f t="shared" si="0"/>
        <v>1316703</v>
      </c>
      <c r="O15" s="67"/>
    </row>
    <row r="16" spans="1:15">
      <c r="A16" s="65"/>
      <c r="C16" s="78" t="s">
        <v>47</v>
      </c>
      <c r="D16" s="43">
        <f>+[2]CONCENTRA!$F16+[2]CONCENTRA!$F656</f>
        <v>1463229</v>
      </c>
      <c r="E16" s="43">
        <f>+[2]CONCENTRA!$F80+[2]CONCENTRA!$F720</f>
        <v>884875</v>
      </c>
      <c r="F16" s="43">
        <f>+[2]CONCENTRA!$F144+[2]CONCENTRA!$F784</f>
        <v>15601</v>
      </c>
      <c r="G16" s="43">
        <f>+[2]CONCENTRA!$F208</f>
        <v>17198</v>
      </c>
      <c r="H16" s="43">
        <f>+[2]CONCENTRA!$F272</f>
        <v>49461</v>
      </c>
      <c r="I16" s="43">
        <f>+[2]CONCENTRA!$F336+[2]CONCENTRA!$F400</f>
        <v>68458</v>
      </c>
      <c r="J16" s="79">
        <f>+[2]CONCENTRA!$F528+[2]CONCENTRA!$F464</f>
        <v>56847</v>
      </c>
      <c r="K16" s="43">
        <f>+[2]CONCENTRA!$F592</f>
        <v>2323</v>
      </c>
      <c r="L16" s="43">
        <f>+[2]CONCENTRA!$F977</f>
        <v>138634</v>
      </c>
      <c r="M16" s="80">
        <f t="shared" si="0"/>
        <v>2696626</v>
      </c>
      <c r="O16" s="67"/>
    </row>
    <row r="17" spans="1:15">
      <c r="A17" s="65"/>
      <c r="C17" s="78" t="s">
        <v>48</v>
      </c>
      <c r="D17" s="43">
        <f>+[2]CONCENTRA!$F17+[2]CONCENTRA!$F657</f>
        <v>951771</v>
      </c>
      <c r="E17" s="43">
        <f>+[2]CONCENTRA!$F81+[2]CONCENTRA!$F721</f>
        <v>575576</v>
      </c>
      <c r="F17" s="43">
        <f>+[2]CONCENTRA!$F145+[2]CONCENTRA!$F785</f>
        <v>10148</v>
      </c>
      <c r="G17" s="43">
        <f>+[2]CONCENTRA!$F209</f>
        <v>11187</v>
      </c>
      <c r="H17" s="43">
        <f>+[2]CONCENTRA!$F273</f>
        <v>32172</v>
      </c>
      <c r="I17" s="43">
        <f>+[2]CONCENTRA!$F337+[2]CONCENTRA!$F401</f>
        <v>58267</v>
      </c>
      <c r="J17" s="79">
        <f>+[2]CONCENTRA!$F529+[2]CONCENTRA!$F465</f>
        <v>48384</v>
      </c>
      <c r="K17" s="43">
        <f>+[2]CONCENTRA!$F593</f>
        <v>1511</v>
      </c>
      <c r="L17" s="43">
        <f>+[2]CONCENTRA!$F978</f>
        <v>0</v>
      </c>
      <c r="M17" s="80">
        <f t="shared" si="0"/>
        <v>1689016</v>
      </c>
      <c r="O17" s="67"/>
    </row>
    <row r="18" spans="1:15">
      <c r="A18" s="65"/>
      <c r="C18" s="78" t="s">
        <v>49</v>
      </c>
      <c r="D18" s="43">
        <f>+[2]CONCENTRA!$F18+[2]CONCENTRA!$F658</f>
        <v>1356240</v>
      </c>
      <c r="E18" s="43">
        <f>+[2]CONCENTRA!$F82+[2]CONCENTRA!$F722</f>
        <v>820175</v>
      </c>
      <c r="F18" s="43">
        <f>+[2]CONCENTRA!$F146+[2]CONCENTRA!$F786</f>
        <v>14460</v>
      </c>
      <c r="G18" s="43">
        <f>+[2]CONCENTRA!$F210</f>
        <v>15941</v>
      </c>
      <c r="H18" s="43">
        <f>+[2]CONCENTRA!$F274</f>
        <v>45845</v>
      </c>
      <c r="I18" s="43">
        <f>+[2]CONCENTRA!$F338+[2]CONCENTRA!$F402</f>
        <v>61536</v>
      </c>
      <c r="J18" s="79">
        <f>+[2]CONCENTRA!$F530+[2]CONCENTRA!$F466</f>
        <v>51100</v>
      </c>
      <c r="K18" s="43">
        <f>+[2]CONCENTRA!$F594</f>
        <v>2153</v>
      </c>
      <c r="L18" s="43">
        <f>+[2]CONCENTRA!$F979</f>
        <v>246996</v>
      </c>
      <c r="M18" s="80">
        <f t="shared" si="0"/>
        <v>2614446</v>
      </c>
      <c r="O18" s="67"/>
    </row>
    <row r="19" spans="1:15">
      <c r="A19" s="65"/>
      <c r="C19" s="78" t="s">
        <v>50</v>
      </c>
      <c r="D19" s="43">
        <f>+[2]CONCENTRA!$F19+[2]CONCENTRA!$F659</f>
        <v>352811</v>
      </c>
      <c r="E19" s="43">
        <f>+[2]CONCENTRA!$F83+[2]CONCENTRA!$F723</f>
        <v>213360</v>
      </c>
      <c r="F19" s="43">
        <f>+[2]CONCENTRA!$F147+[2]CONCENTRA!$F787</f>
        <v>3761</v>
      </c>
      <c r="G19" s="43">
        <f>+[2]CONCENTRA!$F211</f>
        <v>4147</v>
      </c>
      <c r="H19" s="43">
        <f>+[2]CONCENTRA!$F275</f>
        <v>11926</v>
      </c>
      <c r="I19" s="43">
        <f>+[2]CONCENTRA!$F339+[2]CONCENTRA!$F403</f>
        <v>10047</v>
      </c>
      <c r="J19" s="79">
        <f>+[2]CONCENTRA!$F531+[2]CONCENTRA!$F467</f>
        <v>8343</v>
      </c>
      <c r="K19" s="43">
        <f>+[2]CONCENTRA!$F595</f>
        <v>560</v>
      </c>
      <c r="L19" s="43">
        <f>+[2]CONCENTRA!$F980</f>
        <v>138364</v>
      </c>
      <c r="M19" s="80">
        <f t="shared" si="0"/>
        <v>743319</v>
      </c>
      <c r="O19" s="67"/>
    </row>
    <row r="20" spans="1:15">
      <c r="A20" s="65"/>
      <c r="C20" s="78" t="s">
        <v>51</v>
      </c>
      <c r="D20" s="43">
        <f>+[2]CONCENTRA!$F20+[2]CONCENTRA!$F660</f>
        <v>428295</v>
      </c>
      <c r="E20" s="43">
        <f>+[2]CONCENTRA!$F84+[2]CONCENTRA!$F724</f>
        <v>259008</v>
      </c>
      <c r="F20" s="43">
        <f>+[2]CONCENTRA!$F148+[2]CONCENTRA!$F788</f>
        <v>4566</v>
      </c>
      <c r="G20" s="43">
        <f>+[2]CONCENTRA!$F212</f>
        <v>5034</v>
      </c>
      <c r="H20" s="43">
        <f>+[2]CONCENTRA!$F276</f>
        <v>14478</v>
      </c>
      <c r="I20" s="43">
        <f>+[2]CONCENTRA!$F340+[2]CONCENTRA!$F404</f>
        <v>15645</v>
      </c>
      <c r="J20" s="79">
        <f>+[2]CONCENTRA!$F532+[2]CONCENTRA!$F468</f>
        <v>12991</v>
      </c>
      <c r="K20" s="43">
        <f>+[2]CONCENTRA!$F596</f>
        <v>680</v>
      </c>
      <c r="L20" s="43">
        <f>+[2]CONCENTRA!$F981</f>
        <v>0</v>
      </c>
      <c r="M20" s="80">
        <f t="shared" si="0"/>
        <v>740697</v>
      </c>
      <c r="O20" s="67"/>
    </row>
    <row r="21" spans="1:15">
      <c r="A21" s="65"/>
      <c r="C21" s="78" t="s">
        <v>52</v>
      </c>
      <c r="D21" s="43">
        <f>+[2]CONCENTRA!$F21+[2]CONCENTRA!$F661</f>
        <v>14608766</v>
      </c>
      <c r="E21" s="43">
        <f>+[2]CONCENTRA!$F85+[2]CONCENTRA!$F725</f>
        <v>8834530</v>
      </c>
      <c r="F21" s="43">
        <f>+[2]CONCENTRA!$F149+[2]CONCENTRA!$F789</f>
        <v>155758</v>
      </c>
      <c r="G21" s="43">
        <f>+[2]CONCENTRA!$F213</f>
        <v>171704</v>
      </c>
      <c r="H21" s="43">
        <f>+[2]CONCENTRA!$F277</f>
        <v>493816</v>
      </c>
      <c r="I21" s="43">
        <f>+[2]CONCENTRA!$F341+[2]CONCENTRA!$F405</f>
        <v>1018253</v>
      </c>
      <c r="J21" s="79">
        <f>+[2]CONCENTRA!$F533+[2]CONCENTRA!$F469</f>
        <v>845557</v>
      </c>
      <c r="K21" s="43">
        <f>+[2]CONCENTRA!$F597</f>
        <v>23191</v>
      </c>
      <c r="L21" s="43">
        <f>+[2]CONCENTRA!$F982</f>
        <v>114309</v>
      </c>
      <c r="M21" s="80">
        <f t="shared" si="0"/>
        <v>26265884</v>
      </c>
      <c r="O21" s="67"/>
    </row>
    <row r="22" spans="1:15">
      <c r="A22" s="65"/>
      <c r="C22" s="78" t="s">
        <v>53</v>
      </c>
      <c r="D22" s="43">
        <f>+[2]CONCENTRA!$F22+[2]CONCENTRA!$F662</f>
        <v>905629</v>
      </c>
      <c r="E22" s="43">
        <f>+[2]CONCENTRA!$F86+[2]CONCENTRA!$F726</f>
        <v>547672</v>
      </c>
      <c r="F22" s="43">
        <f>+[2]CONCENTRA!$F150+[2]CONCENTRA!$F790</f>
        <v>9656</v>
      </c>
      <c r="G22" s="43">
        <f>+[2]CONCENTRA!$F214</f>
        <v>10644</v>
      </c>
      <c r="H22" s="43">
        <f>+[2]CONCENTRA!$F278</f>
        <v>30613</v>
      </c>
      <c r="I22" s="43">
        <f>+[2]CONCENTRA!$F342+[2]CONCENTRA!$F406</f>
        <v>42941</v>
      </c>
      <c r="J22" s="79">
        <f>+[2]CONCENTRA!$F534+[2]CONCENTRA!$F470</f>
        <v>35659</v>
      </c>
      <c r="K22" s="43">
        <f>+[2]CONCENTRA!$F598</f>
        <v>1438</v>
      </c>
      <c r="L22" s="43">
        <f>+[2]CONCENTRA!$F983</f>
        <v>0</v>
      </c>
      <c r="M22" s="80">
        <f t="shared" si="0"/>
        <v>1584252</v>
      </c>
      <c r="O22" s="67"/>
    </row>
    <row r="23" spans="1:15">
      <c r="A23" s="65"/>
      <c r="C23" s="78" t="s">
        <v>54</v>
      </c>
      <c r="D23" s="43">
        <f>+[2]CONCENTRA!$F23+[2]CONCENTRA!$F663</f>
        <v>586500</v>
      </c>
      <c r="E23" s="43">
        <f>+[2]CONCENTRA!$F87+[2]CONCENTRA!$F727</f>
        <v>354681</v>
      </c>
      <c r="F23" s="43">
        <f>+[2]CONCENTRA!$F151+[2]CONCENTRA!$F791</f>
        <v>6253</v>
      </c>
      <c r="G23" s="43">
        <f>+[2]CONCENTRA!$F215</f>
        <v>6893</v>
      </c>
      <c r="H23" s="43">
        <f>+[2]CONCENTRA!$F279</f>
        <v>19825</v>
      </c>
      <c r="I23" s="43">
        <f>+[2]CONCENTRA!$F343+[2]CONCENTRA!$F407</f>
        <v>31184</v>
      </c>
      <c r="J23" s="79">
        <f>+[2]CONCENTRA!$F535+[2]CONCENTRA!$F471</f>
        <v>25895</v>
      </c>
      <c r="K23" s="43">
        <f>+[2]CONCENTRA!$F599</f>
        <v>931</v>
      </c>
      <c r="L23" s="43">
        <f>+[2]CONCENTRA!$F984</f>
        <v>7168</v>
      </c>
      <c r="M23" s="80">
        <f t="shared" si="0"/>
        <v>1039330</v>
      </c>
      <c r="O23" s="67"/>
    </row>
    <row r="24" spans="1:15">
      <c r="A24" s="65"/>
      <c r="C24" s="78" t="s">
        <v>55</v>
      </c>
      <c r="D24" s="43">
        <f>+[2]CONCENTRA!$F24+[2]CONCENTRA!$F664</f>
        <v>2488780</v>
      </c>
      <c r="E24" s="43">
        <f>+[2]CONCENTRA!$F88+[2]CONCENTRA!$F728</f>
        <v>1505069</v>
      </c>
      <c r="F24" s="43">
        <f>+[2]CONCENTRA!$F152+[2]CONCENTRA!$F792</f>
        <v>26536</v>
      </c>
      <c r="G24" s="43">
        <f>+[2]CONCENTRA!$F216</f>
        <v>29252</v>
      </c>
      <c r="H24" s="43">
        <f>+[2]CONCENTRA!$F280</f>
        <v>84128</v>
      </c>
      <c r="I24" s="43">
        <f>+[2]CONCENTRA!$F344+[2]CONCENTRA!$F408</f>
        <v>115755</v>
      </c>
      <c r="J24" s="79">
        <f>+[2]CONCENTRA!$F536+[2]CONCENTRA!$F472</f>
        <v>96123</v>
      </c>
      <c r="K24" s="43">
        <f>+[2]CONCENTRA!$F600</f>
        <v>3951</v>
      </c>
      <c r="L24" s="43">
        <f>+[2]CONCENTRA!$F985</f>
        <v>0</v>
      </c>
      <c r="M24" s="80">
        <f t="shared" si="0"/>
        <v>4349594</v>
      </c>
      <c r="O24" s="67"/>
    </row>
    <row r="25" spans="1:15">
      <c r="A25" s="65"/>
      <c r="C25" s="78" t="s">
        <v>56</v>
      </c>
      <c r="D25" s="43">
        <f>+[2]CONCENTRA!$F25+[2]CONCENTRA!$F665</f>
        <v>1604928</v>
      </c>
      <c r="E25" s="43">
        <f>+[2]CONCENTRA!$F89+[2]CONCENTRA!$F729</f>
        <v>970566</v>
      </c>
      <c r="F25" s="43">
        <f>+[2]CONCENTRA!$F153+[2]CONCENTRA!$F793</f>
        <v>17112</v>
      </c>
      <c r="G25" s="43">
        <f>+[2]CONCENTRA!$F217</f>
        <v>18864</v>
      </c>
      <c r="H25" s="43">
        <f>+[2]CONCENTRA!$F281</f>
        <v>54251</v>
      </c>
      <c r="I25" s="43">
        <f>+[2]CONCENTRA!$F345+[2]CONCENTRA!$F409</f>
        <v>104715</v>
      </c>
      <c r="J25" s="79">
        <f>+[2]CONCENTRA!$F537+[2]CONCENTRA!$F473</f>
        <v>86955</v>
      </c>
      <c r="K25" s="43">
        <f>+[2]CONCENTRA!$F601</f>
        <v>2548</v>
      </c>
      <c r="L25" s="43">
        <f>+[2]CONCENTRA!$F986</f>
        <v>0</v>
      </c>
      <c r="M25" s="80">
        <f t="shared" si="0"/>
        <v>2859939</v>
      </c>
      <c r="O25" s="67"/>
    </row>
    <row r="26" spans="1:15">
      <c r="A26" s="65"/>
      <c r="C26" s="78" t="s">
        <v>57</v>
      </c>
      <c r="D26" s="43">
        <f>+[2]CONCENTRA!$F26+[2]CONCENTRA!$F666</f>
        <v>12030297</v>
      </c>
      <c r="E26" s="43">
        <f>+[2]CONCENTRA!$F90+[2]CONCENTRA!$F730</f>
        <v>7275223</v>
      </c>
      <c r="F26" s="43">
        <f>+[2]CONCENTRA!$F154+[2]CONCENTRA!$F794</f>
        <v>128266</v>
      </c>
      <c r="G26" s="43">
        <f>+[2]CONCENTRA!$F218</f>
        <v>141398</v>
      </c>
      <c r="H26" s="43">
        <f>+[2]CONCENTRA!$F282</f>
        <v>406657</v>
      </c>
      <c r="I26" s="43">
        <f>+[2]CONCENTRA!$F346+[2]CONCENTRA!$F410</f>
        <v>831286</v>
      </c>
      <c r="J26" s="79">
        <f>+[2]CONCENTRA!$F538+[2]CONCENTRA!$F474</f>
        <v>690300</v>
      </c>
      <c r="K26" s="43">
        <f>+[2]CONCENTRA!$F602</f>
        <v>19098</v>
      </c>
      <c r="L26" s="43">
        <f>+[2]CONCENTRA!$F987</f>
        <v>0</v>
      </c>
      <c r="M26" s="80">
        <f t="shared" si="0"/>
        <v>21522525</v>
      </c>
      <c r="O26" s="67"/>
    </row>
    <row r="27" spans="1:15">
      <c r="A27" s="65"/>
      <c r="C27" s="78" t="s">
        <v>58</v>
      </c>
      <c r="D27" s="43">
        <f>+[2]CONCENTRA!$F27+[2]CONCENTRA!$F667</f>
        <v>610544</v>
      </c>
      <c r="E27" s="43">
        <f>+[2]CONCENTRA!$F91+[2]CONCENTRA!$F731</f>
        <v>369221</v>
      </c>
      <c r="F27" s="43">
        <f>+[2]CONCENTRA!$F155+[2]CONCENTRA!$F795</f>
        <v>6510</v>
      </c>
      <c r="G27" s="43">
        <f>+[2]CONCENTRA!$F219</f>
        <v>7176</v>
      </c>
      <c r="H27" s="43">
        <f>+[2]CONCENTRA!$F283</f>
        <v>20638</v>
      </c>
      <c r="I27" s="43">
        <f>+[2]CONCENTRA!$F347+[2]CONCENTRA!$F411</f>
        <v>24226</v>
      </c>
      <c r="J27" s="79">
        <f>+[2]CONCENTRA!$F539+[2]CONCENTRA!$F475</f>
        <v>20117</v>
      </c>
      <c r="K27" s="43">
        <f>+[2]CONCENTRA!$F603</f>
        <v>969</v>
      </c>
      <c r="L27" s="43">
        <f>+[2]CONCENTRA!$F988</f>
        <v>0</v>
      </c>
      <c r="M27" s="80">
        <f t="shared" si="0"/>
        <v>1059401</v>
      </c>
      <c r="O27" s="67"/>
    </row>
    <row r="28" spans="1:15">
      <c r="A28" s="65"/>
      <c r="C28" s="78" t="s">
        <v>59</v>
      </c>
      <c r="D28" s="43">
        <f>+[2]CONCENTRA!$F28+[2]CONCENTRA!$F668</f>
        <v>2279791</v>
      </c>
      <c r="E28" s="43">
        <f>+[2]CONCENTRA!$F92+[2]CONCENTRA!$F732</f>
        <v>1378685</v>
      </c>
      <c r="F28" s="43">
        <f>+[2]CONCENTRA!$F156+[2]CONCENTRA!$F796</f>
        <v>24307</v>
      </c>
      <c r="G28" s="43">
        <f>+[2]CONCENTRA!$F220</f>
        <v>26796</v>
      </c>
      <c r="H28" s="43">
        <f>+[2]CONCENTRA!$F284</f>
        <v>77063</v>
      </c>
      <c r="I28" s="43">
        <f>+[2]CONCENTRA!$F348+[2]CONCENTRA!$F412</f>
        <v>119591</v>
      </c>
      <c r="J28" s="79">
        <f>+[2]CONCENTRA!$F540+[2]CONCENTRA!$F476</f>
        <v>99309</v>
      </c>
      <c r="K28" s="43">
        <f>+[2]CONCENTRA!$F604</f>
        <v>3619</v>
      </c>
      <c r="L28" s="43">
        <f>+[2]CONCENTRA!$F989</f>
        <v>147994</v>
      </c>
      <c r="M28" s="80">
        <f t="shared" si="0"/>
        <v>4157155</v>
      </c>
      <c r="O28" s="67"/>
    </row>
    <row r="29" spans="1:15">
      <c r="A29" s="65"/>
      <c r="C29" s="78" t="s">
        <v>60</v>
      </c>
      <c r="D29" s="43">
        <f>+[2]CONCENTRA!$F29+[2]CONCENTRA!$F669</f>
        <v>4978806</v>
      </c>
      <c r="E29" s="43">
        <f>+[2]CONCENTRA!$F93+[2]CONCENTRA!$F733</f>
        <v>3010892</v>
      </c>
      <c r="F29" s="43">
        <f>+[2]CONCENTRA!$F157+[2]CONCENTRA!$F797</f>
        <v>53083</v>
      </c>
      <c r="G29" s="43">
        <f>+[2]CONCENTRA!$F221</f>
        <v>58518</v>
      </c>
      <c r="H29" s="43">
        <f>+[2]CONCENTRA!$F285</f>
        <v>168297</v>
      </c>
      <c r="I29" s="43">
        <f>+[2]CONCENTRA!$F349+[2]CONCENTRA!$F413</f>
        <v>282613</v>
      </c>
      <c r="J29" s="79">
        <f>+[2]CONCENTRA!$F541+[2]CONCENTRA!$F477</f>
        <v>234681</v>
      </c>
      <c r="K29" s="43">
        <f>+[2]CONCENTRA!$F605</f>
        <v>7904</v>
      </c>
      <c r="L29" s="43">
        <f>+[2]CONCENTRA!$F990</f>
        <v>253225</v>
      </c>
      <c r="M29" s="80">
        <f t="shared" si="0"/>
        <v>9048019</v>
      </c>
      <c r="O29" s="67"/>
    </row>
    <row r="30" spans="1:15">
      <c r="A30" s="65"/>
      <c r="C30" s="78" t="s">
        <v>61</v>
      </c>
      <c r="D30" s="43">
        <f>+[2]CONCENTRA!$F30+[2]CONCENTRA!$F670</f>
        <v>711822</v>
      </c>
      <c r="E30" s="43">
        <f>+[2]CONCENTRA!$F94+[2]CONCENTRA!$F734</f>
        <v>430469</v>
      </c>
      <c r="F30" s="43">
        <f>+[2]CONCENTRA!$F158+[2]CONCENTRA!$F798</f>
        <v>7589</v>
      </c>
      <c r="G30" s="43">
        <f>+[2]CONCENTRA!$F222</f>
        <v>8366</v>
      </c>
      <c r="H30" s="43">
        <f>+[2]CONCENTRA!$F286</f>
        <v>24062</v>
      </c>
      <c r="I30" s="43">
        <f>+[2]CONCENTRA!$F350+[2]CONCENTRA!$F414</f>
        <v>26643</v>
      </c>
      <c r="J30" s="79">
        <f>+[2]CONCENTRA!$F542+[2]CONCENTRA!$F478</f>
        <v>22124</v>
      </c>
      <c r="K30" s="43">
        <f>+[2]CONCENTRA!$F606</f>
        <v>1130</v>
      </c>
      <c r="L30" s="43">
        <f>+[2]CONCENTRA!$F991</f>
        <v>0</v>
      </c>
      <c r="M30" s="80">
        <f t="shared" si="0"/>
        <v>1232205</v>
      </c>
      <c r="O30" s="67"/>
    </row>
    <row r="31" spans="1:15">
      <c r="A31" s="65"/>
      <c r="C31" s="78" t="s">
        <v>62</v>
      </c>
      <c r="D31" s="43">
        <f>+[2]CONCENTRA!$F31+[2]CONCENTRA!$F671</f>
        <v>1583012</v>
      </c>
      <c r="E31" s="43">
        <f>+[2]CONCENTRA!$F95+[2]CONCENTRA!$F735</f>
        <v>957313</v>
      </c>
      <c r="F31" s="43">
        <f>+[2]CONCENTRA!$F159+[2]CONCENTRA!$F799</f>
        <v>16878</v>
      </c>
      <c r="G31" s="43">
        <f>+[2]CONCENTRA!$F223</f>
        <v>18606</v>
      </c>
      <c r="H31" s="43">
        <f>+[2]CONCENTRA!$F287</f>
        <v>53510</v>
      </c>
      <c r="I31" s="43">
        <f>+[2]CONCENTRA!$F351+[2]CONCENTRA!$F415</f>
        <v>99762</v>
      </c>
      <c r="J31" s="79">
        <f>+[2]CONCENTRA!$F543+[2]CONCENTRA!$F479</f>
        <v>82843</v>
      </c>
      <c r="K31" s="43">
        <f>+[2]CONCENTRA!$F607</f>
        <v>2513</v>
      </c>
      <c r="L31" s="43">
        <f>+[2]CONCENTRA!$F992</f>
        <v>0</v>
      </c>
      <c r="M31" s="80">
        <f t="shared" si="0"/>
        <v>2814437</v>
      </c>
      <c r="O31" s="67"/>
    </row>
    <row r="32" spans="1:15">
      <c r="A32" s="65"/>
      <c r="C32" s="78" t="s">
        <v>63</v>
      </c>
      <c r="D32" s="43">
        <f>+[2]CONCENTRA!$F32+[2]CONCENTRA!$F672</f>
        <v>1356851</v>
      </c>
      <c r="E32" s="43">
        <f>+[2]CONCENTRA!$F96+[2]CONCENTRA!$F736</f>
        <v>820544</v>
      </c>
      <c r="F32" s="43">
        <f>+[2]CONCENTRA!$F160+[2]CONCENTRA!$F800</f>
        <v>14467</v>
      </c>
      <c r="G32" s="43">
        <f>+[2]CONCENTRA!$F224</f>
        <v>15948</v>
      </c>
      <c r="H32" s="43">
        <f>+[2]CONCENTRA!$F288</f>
        <v>45865</v>
      </c>
      <c r="I32" s="43">
        <f>+[2]CONCENTRA!$F352+[2]CONCENTRA!$F416</f>
        <v>65536</v>
      </c>
      <c r="J32" s="79">
        <f>+[2]CONCENTRA!$F544+[2]CONCENTRA!$F480</f>
        <v>54421</v>
      </c>
      <c r="K32" s="43">
        <f>+[2]CONCENTRA!$F608</f>
        <v>2154</v>
      </c>
      <c r="L32" s="43">
        <f>+[2]CONCENTRA!$F993</f>
        <v>0</v>
      </c>
      <c r="M32" s="80">
        <f t="shared" si="0"/>
        <v>2375786</v>
      </c>
      <c r="O32" s="67"/>
    </row>
    <row r="33" spans="1:15">
      <c r="A33" s="65"/>
      <c r="C33" s="78" t="s">
        <v>64</v>
      </c>
      <c r="D33" s="43">
        <f>+[2]CONCENTRA!$F33+[2]CONCENTRA!$F673</f>
        <v>3024987</v>
      </c>
      <c r="E33" s="43">
        <f>+[2]CONCENTRA!$F97+[2]CONCENTRA!$F737</f>
        <v>1829336</v>
      </c>
      <c r="F33" s="43">
        <f>+[2]CONCENTRA!$F161+[2]CONCENTRA!$F801</f>
        <v>32252</v>
      </c>
      <c r="G33" s="43">
        <f>+[2]CONCENTRA!$F225</f>
        <v>35554</v>
      </c>
      <c r="H33" s="43">
        <f>+[2]CONCENTRA!$F289</f>
        <v>102253</v>
      </c>
      <c r="I33" s="43">
        <f>+[2]CONCENTRA!$F353+[2]CONCENTRA!$F417</f>
        <v>229413</v>
      </c>
      <c r="J33" s="79">
        <f>+[2]CONCENTRA!$F545+[2]CONCENTRA!$F481</f>
        <v>190504</v>
      </c>
      <c r="K33" s="43">
        <f>+[2]CONCENTRA!$F609</f>
        <v>4802</v>
      </c>
      <c r="L33" s="43">
        <f>+[2]CONCENTRA!$F994</f>
        <v>0</v>
      </c>
      <c r="M33" s="80">
        <f t="shared" si="0"/>
        <v>5449101</v>
      </c>
      <c r="O33" s="67"/>
    </row>
    <row r="34" spans="1:15">
      <c r="A34" s="65"/>
      <c r="C34" s="78" t="s">
        <v>65</v>
      </c>
      <c r="D34" s="43">
        <f>+[2]CONCENTRA!$F34+[2]CONCENTRA!$F674</f>
        <v>978488</v>
      </c>
      <c r="E34" s="43">
        <f>+[2]CONCENTRA!$F98+[2]CONCENTRA!$F738</f>
        <v>591733</v>
      </c>
      <c r="F34" s="43">
        <f>+[2]CONCENTRA!$F162+[2]CONCENTRA!$F802</f>
        <v>10433</v>
      </c>
      <c r="G34" s="43">
        <f>+[2]CONCENTRA!$F226</f>
        <v>11501</v>
      </c>
      <c r="H34" s="43">
        <f>+[2]CONCENTRA!$F290</f>
        <v>33076</v>
      </c>
      <c r="I34" s="43">
        <f>+[2]CONCENTRA!$F354+[2]CONCENTRA!$F418</f>
        <v>61050</v>
      </c>
      <c r="J34" s="79">
        <f>+[2]CONCENTRA!$F546+[2]CONCENTRA!$F482</f>
        <v>50696</v>
      </c>
      <c r="K34" s="43">
        <f>+[2]CONCENTRA!$F610</f>
        <v>1553</v>
      </c>
      <c r="L34" s="43">
        <f>+[2]CONCENTRA!$F995</f>
        <v>0</v>
      </c>
      <c r="M34" s="80">
        <f t="shared" si="0"/>
        <v>1738530</v>
      </c>
      <c r="O34" s="67"/>
    </row>
    <row r="35" spans="1:15">
      <c r="A35" s="65"/>
      <c r="C35" s="78" t="s">
        <v>66</v>
      </c>
      <c r="D35" s="43">
        <f>+[2]CONCENTRA!$F35+[2]CONCENTRA!$F675</f>
        <v>4192897</v>
      </c>
      <c r="E35" s="43">
        <f>+[2]CONCENTRA!$F99+[2]CONCENTRA!$F739</f>
        <v>2535620</v>
      </c>
      <c r="F35" s="43">
        <f>+[2]CONCENTRA!$F163+[2]CONCENTRA!$F803</f>
        <v>44704</v>
      </c>
      <c r="G35" s="43">
        <f>+[2]CONCENTRA!$F227</f>
        <v>49281</v>
      </c>
      <c r="H35" s="43">
        <f>+[2]CONCENTRA!$F291</f>
        <v>141731</v>
      </c>
      <c r="I35" s="43">
        <f>+[2]CONCENTRA!$F355+[2]CONCENTRA!$F419</f>
        <v>131490</v>
      </c>
      <c r="J35" s="79">
        <f>+[2]CONCENTRA!$F547+[2]CONCENTRA!$F483</f>
        <v>109189</v>
      </c>
      <c r="K35" s="43">
        <f>+[2]CONCENTRA!$F611</f>
        <v>6656</v>
      </c>
      <c r="L35" s="43">
        <f>+[2]CONCENTRA!$F996</f>
        <v>0</v>
      </c>
      <c r="M35" s="80">
        <f t="shared" si="0"/>
        <v>7211568</v>
      </c>
      <c r="O35" s="67"/>
    </row>
    <row r="36" spans="1:15">
      <c r="A36" s="65"/>
      <c r="C36" s="78" t="s">
        <v>67</v>
      </c>
      <c r="D36" s="43">
        <f>+[2]CONCENTRA!$F36+[2]CONCENTRA!$F676</f>
        <v>680003</v>
      </c>
      <c r="E36" s="43">
        <f>+[2]CONCENTRA!$F100+[2]CONCENTRA!$F740</f>
        <v>411226</v>
      </c>
      <c r="F36" s="43">
        <f>+[2]CONCENTRA!$F164+[2]CONCENTRA!$F804</f>
        <v>7250</v>
      </c>
      <c r="G36" s="43">
        <f>+[2]CONCENTRA!$F228</f>
        <v>7992</v>
      </c>
      <c r="H36" s="43">
        <f>+[2]CONCENTRA!$F292</f>
        <v>22986</v>
      </c>
      <c r="I36" s="43">
        <f>+[2]CONCENTRA!$F356+[2]CONCENTRA!$F420</f>
        <v>21677</v>
      </c>
      <c r="J36" s="79">
        <f>+[2]CONCENTRA!$F548+[2]CONCENTRA!$F484</f>
        <v>18000</v>
      </c>
      <c r="K36" s="43">
        <f>+[2]CONCENTRA!$F612</f>
        <v>1080</v>
      </c>
      <c r="L36" s="43">
        <f>+[2]CONCENTRA!$F997</f>
        <v>0</v>
      </c>
      <c r="M36" s="80">
        <f t="shared" si="0"/>
        <v>1170214</v>
      </c>
      <c r="O36" s="67"/>
    </row>
    <row r="37" spans="1:15">
      <c r="A37" s="65"/>
      <c r="C37" s="78" t="s">
        <v>68</v>
      </c>
      <c r="D37" s="43">
        <f>+[2]CONCENTRA!$F37+[2]CONCENTRA!$F677</f>
        <v>470270</v>
      </c>
      <c r="E37" s="43">
        <f>+[2]CONCENTRA!$F101+[2]CONCENTRA!$F741</f>
        <v>284392</v>
      </c>
      <c r="F37" s="43">
        <f>+[2]CONCENTRA!$F165+[2]CONCENTRA!$F805</f>
        <v>5014</v>
      </c>
      <c r="G37" s="43">
        <f>+[2]CONCENTRA!$F229</f>
        <v>5527</v>
      </c>
      <c r="H37" s="43">
        <f>+[2]CONCENTRA!$F293</f>
        <v>15896</v>
      </c>
      <c r="I37" s="43">
        <f>+[2]CONCENTRA!$F357+[2]CONCENTRA!$F421</f>
        <v>16480</v>
      </c>
      <c r="J37" s="79">
        <f>+[2]CONCENTRA!$F549+[2]CONCENTRA!$F485</f>
        <v>13686</v>
      </c>
      <c r="K37" s="43">
        <f>+[2]CONCENTRA!$F613</f>
        <v>747</v>
      </c>
      <c r="L37" s="43">
        <f>+[2]CONCENTRA!$F998</f>
        <v>0</v>
      </c>
      <c r="M37" s="80">
        <f t="shared" si="0"/>
        <v>812012</v>
      </c>
      <c r="O37" s="67"/>
    </row>
    <row r="38" spans="1:15">
      <c r="A38" s="65"/>
      <c r="C38" s="78" t="s">
        <v>69</v>
      </c>
      <c r="D38" s="43">
        <f>+[2]CONCENTRA!$F38+[2]CONCENTRA!$F678</f>
        <v>1761490</v>
      </c>
      <c r="E38" s="43">
        <f>+[2]CONCENTRA!$F102+[2]CONCENTRA!$F742</f>
        <v>1065246</v>
      </c>
      <c r="F38" s="43">
        <f>+[2]CONCENTRA!$F166+[2]CONCENTRA!$F806</f>
        <v>18781</v>
      </c>
      <c r="G38" s="43">
        <f>+[2]CONCENTRA!$F230</f>
        <v>20704</v>
      </c>
      <c r="H38" s="43">
        <f>+[2]CONCENTRA!$F294</f>
        <v>59543</v>
      </c>
      <c r="I38" s="43">
        <f>+[2]CONCENTRA!$F358+[2]CONCENTRA!$F422</f>
        <v>109569</v>
      </c>
      <c r="J38" s="79">
        <f>+[2]CONCENTRA!$F550+[2]CONCENTRA!$F486</f>
        <v>90986</v>
      </c>
      <c r="K38" s="43">
        <f>+[2]CONCENTRA!$F614</f>
        <v>2796</v>
      </c>
      <c r="L38" s="43">
        <f>+[2]CONCENTRA!$F999</f>
        <v>0</v>
      </c>
      <c r="M38" s="80">
        <f t="shared" si="0"/>
        <v>3129115</v>
      </c>
      <c r="O38" s="67"/>
    </row>
    <row r="39" spans="1:15">
      <c r="A39" s="65"/>
      <c r="C39" s="78" t="s">
        <v>70</v>
      </c>
      <c r="D39" s="43">
        <f>+[2]CONCENTRA!$F39+[2]CONCENTRA!$F679</f>
        <v>409306</v>
      </c>
      <c r="E39" s="43">
        <f>+[2]CONCENTRA!$F103+[2]CONCENTRA!$F743</f>
        <v>247525</v>
      </c>
      <c r="F39" s="43">
        <f>+[2]CONCENTRA!$F167+[2]CONCENTRA!$F807</f>
        <v>4364</v>
      </c>
      <c r="G39" s="43">
        <f>+[2]CONCENTRA!$F231</f>
        <v>4811</v>
      </c>
      <c r="H39" s="43">
        <f>+[2]CONCENTRA!$F295</f>
        <v>13836</v>
      </c>
      <c r="I39" s="43">
        <f>+[2]CONCENTRA!$F359+[2]CONCENTRA!$F423</f>
        <v>15142</v>
      </c>
      <c r="J39" s="79">
        <f>+[2]CONCENTRA!$F551+[2]CONCENTRA!$F487</f>
        <v>12574</v>
      </c>
      <c r="K39" s="43">
        <f>+[2]CONCENTRA!$F615</f>
        <v>650</v>
      </c>
      <c r="L39" s="43">
        <f>+[2]CONCENTRA!$F1000</f>
        <v>0</v>
      </c>
      <c r="M39" s="80">
        <f t="shared" si="0"/>
        <v>708208</v>
      </c>
      <c r="O39" s="67"/>
    </row>
    <row r="40" spans="1:15">
      <c r="A40" s="65"/>
      <c r="C40" s="78" t="s">
        <v>71</v>
      </c>
      <c r="D40" s="43">
        <f>+[2]CONCENTRA!$F40+[2]CONCENTRA!$F680</f>
        <v>1219443</v>
      </c>
      <c r="E40" s="43">
        <f>+[2]CONCENTRA!$F104+[2]CONCENTRA!$F744</f>
        <v>737448</v>
      </c>
      <c r="F40" s="43">
        <f>+[2]CONCENTRA!$F168+[2]CONCENTRA!$F808</f>
        <v>13001</v>
      </c>
      <c r="G40" s="43">
        <f>+[2]CONCENTRA!$F232</f>
        <v>14333</v>
      </c>
      <c r="H40" s="43">
        <f>+[2]CONCENTRA!$F296</f>
        <v>41220</v>
      </c>
      <c r="I40" s="43">
        <f>+[2]CONCENTRA!$F360+[2]CONCENTRA!$F424</f>
        <v>51589</v>
      </c>
      <c r="J40" s="79">
        <f>+[2]CONCENTRA!$F552+[2]CONCENTRA!$F488</f>
        <v>42839</v>
      </c>
      <c r="K40" s="43">
        <f>+[2]CONCENTRA!$F616</f>
        <v>1936</v>
      </c>
      <c r="L40" s="43">
        <f>+[2]CONCENTRA!$F1001</f>
        <v>45642</v>
      </c>
      <c r="M40" s="80">
        <f t="shared" si="0"/>
        <v>2167451</v>
      </c>
      <c r="O40" s="67"/>
    </row>
    <row r="41" spans="1:15">
      <c r="A41" s="65"/>
      <c r="C41" s="78" t="s">
        <v>72</v>
      </c>
      <c r="D41" s="43">
        <f>+[2]CONCENTRA!$F41+[2]CONCENTRA!$F681</f>
        <v>1087745</v>
      </c>
      <c r="E41" s="43">
        <f>+[2]CONCENTRA!$F105+[2]CONCENTRA!$F745</f>
        <v>657805</v>
      </c>
      <c r="F41" s="43">
        <f>+[2]CONCENTRA!$F169+[2]CONCENTRA!$F809</f>
        <v>11598</v>
      </c>
      <c r="G41" s="43">
        <f>+[2]CONCENTRA!$F233</f>
        <v>12785</v>
      </c>
      <c r="H41" s="43">
        <f>+[2]CONCENTRA!$F297</f>
        <v>36769</v>
      </c>
      <c r="I41" s="43">
        <f>+[2]CONCENTRA!$F361+[2]CONCENTRA!$F425</f>
        <v>59888</v>
      </c>
      <c r="J41" s="79">
        <f>+[2]CONCENTRA!$F553+[2]CONCENTRA!$F489</f>
        <v>49731</v>
      </c>
      <c r="K41" s="43">
        <f>+[2]CONCENTRA!$F617</f>
        <v>1727</v>
      </c>
      <c r="L41" s="43">
        <f>+[2]CONCENTRA!$F1002</f>
        <v>2954</v>
      </c>
      <c r="M41" s="80">
        <f t="shared" si="0"/>
        <v>1921002</v>
      </c>
      <c r="O41" s="67"/>
    </row>
    <row r="42" spans="1:15">
      <c r="A42" s="65"/>
      <c r="C42" s="78" t="s">
        <v>73</v>
      </c>
      <c r="D42" s="43">
        <f>+[2]CONCENTRA!$F42+[2]CONCENTRA!$F682</f>
        <v>670458</v>
      </c>
      <c r="E42" s="43">
        <f>+[2]CONCENTRA!$F106+[2]CONCENTRA!$F746</f>
        <v>405454</v>
      </c>
      <c r="F42" s="43">
        <f>+[2]CONCENTRA!$F170+[2]CONCENTRA!$F810</f>
        <v>7148</v>
      </c>
      <c r="G42" s="43">
        <f>+[2]CONCENTRA!$F234</f>
        <v>7880</v>
      </c>
      <c r="H42" s="43">
        <f>+[2]CONCENTRA!$F298</f>
        <v>22663</v>
      </c>
      <c r="I42" s="43">
        <f>+[2]CONCENTRA!$F362+[2]CONCENTRA!$F426</f>
        <v>24832</v>
      </c>
      <c r="J42" s="79">
        <f>+[2]CONCENTRA!$F554+[2]CONCENTRA!$F490</f>
        <v>20620</v>
      </c>
      <c r="K42" s="43">
        <f>+[2]CONCENTRA!$F618</f>
        <v>1064</v>
      </c>
      <c r="L42" s="43">
        <f>+[2]CONCENTRA!$F1003</f>
        <v>46961</v>
      </c>
      <c r="M42" s="80">
        <f t="shared" si="0"/>
        <v>1207080</v>
      </c>
      <c r="O42" s="67"/>
    </row>
    <row r="43" spans="1:15">
      <c r="A43" s="65"/>
      <c r="C43" s="78" t="s">
        <v>74</v>
      </c>
      <c r="D43" s="43">
        <f>+[2]CONCENTRA!$F43+[2]CONCENTRA!$F683</f>
        <v>2679672</v>
      </c>
      <c r="E43" s="43">
        <f>+[2]CONCENTRA!$F107+[2]CONCENTRA!$F747</f>
        <v>1620509</v>
      </c>
      <c r="F43" s="43">
        <f>+[2]CONCENTRA!$F171+[2]CONCENTRA!$F811</f>
        <v>28570</v>
      </c>
      <c r="G43" s="43">
        <f>+[2]CONCENTRA!$F235</f>
        <v>31496</v>
      </c>
      <c r="H43" s="43">
        <f>+[2]CONCENTRA!$F299</f>
        <v>90580</v>
      </c>
      <c r="I43" s="43">
        <f>+[2]CONCENTRA!$F363+[2]CONCENTRA!$F427</f>
        <v>138694</v>
      </c>
      <c r="J43" s="79">
        <f>+[2]CONCENTRA!$F555+[2]CONCENTRA!$F491</f>
        <v>115171</v>
      </c>
      <c r="K43" s="43">
        <f>+[2]CONCENTRA!$F619</f>
        <v>4254</v>
      </c>
      <c r="L43" s="43">
        <f>+[2]CONCENTRA!$F1004</f>
        <v>0</v>
      </c>
      <c r="M43" s="80">
        <f t="shared" si="0"/>
        <v>4708946</v>
      </c>
      <c r="O43" s="67"/>
    </row>
    <row r="44" spans="1:15">
      <c r="A44" s="65"/>
      <c r="C44" s="78" t="s">
        <v>75</v>
      </c>
      <c r="D44" s="43">
        <f>+[2]CONCENTRA!$F44+[2]CONCENTRA!$F684</f>
        <v>1213385</v>
      </c>
      <c r="E44" s="43">
        <f>+[2]CONCENTRA!$F108+[2]CONCENTRA!$F748</f>
        <v>733784</v>
      </c>
      <c r="F44" s="43">
        <f>+[2]CONCENTRA!$F172+[2]CONCENTRA!$F812</f>
        <v>12937</v>
      </c>
      <c r="G44" s="43">
        <f>+[2]CONCENTRA!$F236</f>
        <v>14262</v>
      </c>
      <c r="H44" s="43">
        <f>+[2]CONCENTRA!$F300</f>
        <v>41016</v>
      </c>
      <c r="I44" s="43">
        <f>+[2]CONCENTRA!$F364+[2]CONCENTRA!$F428</f>
        <v>76961</v>
      </c>
      <c r="J44" s="79">
        <f>+[2]CONCENTRA!$F556+[2]CONCENTRA!$F492</f>
        <v>63909</v>
      </c>
      <c r="K44" s="43">
        <f>+[2]CONCENTRA!$F620</f>
        <v>1926</v>
      </c>
      <c r="L44" s="43">
        <f>+[2]CONCENTRA!$F1005</f>
        <v>0</v>
      </c>
      <c r="M44" s="80">
        <f t="shared" si="0"/>
        <v>2158180</v>
      </c>
      <c r="O44" s="67"/>
    </row>
    <row r="45" spans="1:15">
      <c r="A45" s="65"/>
      <c r="C45" s="78" t="s">
        <v>76</v>
      </c>
      <c r="D45" s="43">
        <f>+[2]CONCENTRA!$F45+[2]CONCENTRA!$F685</f>
        <v>2806684</v>
      </c>
      <c r="E45" s="43">
        <f>+[2]CONCENTRA!$F109+[2]CONCENTRA!$F749</f>
        <v>1697319</v>
      </c>
      <c r="F45" s="43">
        <f>+[2]CONCENTRA!$F173+[2]CONCENTRA!$F813</f>
        <v>29925</v>
      </c>
      <c r="G45" s="43">
        <f>+[2]CONCENTRA!$F237</f>
        <v>32988</v>
      </c>
      <c r="H45" s="43">
        <f>+[2]CONCENTRA!$F301</f>
        <v>94874</v>
      </c>
      <c r="I45" s="43">
        <f>+[2]CONCENTRA!$F365+[2]CONCENTRA!$F429</f>
        <v>192720</v>
      </c>
      <c r="J45" s="79">
        <f>+[2]CONCENTRA!$F557+[2]CONCENTRA!$F493</f>
        <v>160034</v>
      </c>
      <c r="K45" s="43">
        <f>+[2]CONCENTRA!$F621</f>
        <v>4456</v>
      </c>
      <c r="L45" s="43">
        <f>+[2]CONCENTRA!$F1006</f>
        <v>0</v>
      </c>
      <c r="M45" s="80">
        <f t="shared" si="0"/>
        <v>5019000</v>
      </c>
      <c r="O45" s="67"/>
    </row>
    <row r="46" spans="1:15">
      <c r="A46" s="65"/>
      <c r="C46" s="78" t="s">
        <v>77</v>
      </c>
      <c r="D46" s="43">
        <f>+[2]CONCENTRA!$F46+[2]CONCENTRA!$F686</f>
        <v>1289907</v>
      </c>
      <c r="E46" s="43">
        <f>+[2]CONCENTRA!$F110+[2]CONCENTRA!$F750</f>
        <v>780060</v>
      </c>
      <c r="F46" s="43">
        <f>+[2]CONCENTRA!$F174+[2]CONCENTRA!$F814</f>
        <v>13753</v>
      </c>
      <c r="G46" s="43">
        <f>+[2]CONCENTRA!$F238</f>
        <v>15161</v>
      </c>
      <c r="H46" s="43">
        <f>+[2]CONCENTRA!$F302</f>
        <v>43602</v>
      </c>
      <c r="I46" s="43">
        <f>+[2]CONCENTRA!$F366+[2]CONCENTRA!$F430</f>
        <v>80890</v>
      </c>
      <c r="J46" s="79">
        <f>+[2]CONCENTRA!$F558+[2]CONCENTRA!$F494</f>
        <v>67172</v>
      </c>
      <c r="K46" s="43">
        <f>+[2]CONCENTRA!$F622</f>
        <v>2048</v>
      </c>
      <c r="L46" s="43">
        <f>+[2]CONCENTRA!$F1007</f>
        <v>0</v>
      </c>
      <c r="M46" s="80">
        <f t="shared" si="0"/>
        <v>2292593</v>
      </c>
      <c r="O46" s="67"/>
    </row>
    <row r="47" spans="1:15">
      <c r="A47" s="65"/>
      <c r="C47" s="78" t="s">
        <v>78</v>
      </c>
      <c r="D47" s="43">
        <f>+[2]CONCENTRA!$F47+[2]CONCENTRA!$F687</f>
        <v>5160707</v>
      </c>
      <c r="E47" s="43">
        <f>+[2]CONCENTRA!$F111+[2]CONCENTRA!$F751</f>
        <v>3120895</v>
      </c>
      <c r="F47" s="43">
        <f>+[2]CONCENTRA!$F175+[2]CONCENTRA!$F815</f>
        <v>55023</v>
      </c>
      <c r="G47" s="43">
        <f>+[2]CONCENTRA!$F239</f>
        <v>60656</v>
      </c>
      <c r="H47" s="43">
        <f>+[2]CONCENTRA!$F303</f>
        <v>174446</v>
      </c>
      <c r="I47" s="43">
        <f>+[2]CONCENTRA!$F367+[2]CONCENTRA!$F431</f>
        <v>332024</v>
      </c>
      <c r="J47" s="79">
        <f>+[2]CONCENTRA!$F559+[2]CONCENTRA!$F495</f>
        <v>275713</v>
      </c>
      <c r="K47" s="43">
        <f>+[2]CONCENTRA!$F623</f>
        <v>8193</v>
      </c>
      <c r="L47" s="43">
        <f>+[2]CONCENTRA!$F1008</f>
        <v>0</v>
      </c>
      <c r="M47" s="80">
        <f t="shared" si="0"/>
        <v>9187657</v>
      </c>
      <c r="O47" s="67"/>
    </row>
    <row r="48" spans="1:15">
      <c r="A48" s="65"/>
      <c r="C48" s="78" t="s">
        <v>79</v>
      </c>
      <c r="D48" s="43">
        <f>+[2]CONCENTRA!$F48+[2]CONCENTRA!$F688</f>
        <v>4318356</v>
      </c>
      <c r="E48" s="43">
        <f>+[2]CONCENTRA!$F112+[2]CONCENTRA!$F752</f>
        <v>2611490</v>
      </c>
      <c r="F48" s="43">
        <f>+[2]CONCENTRA!$F176+[2]CONCENTRA!$F816</f>
        <v>46042</v>
      </c>
      <c r="G48" s="43">
        <f>+[2]CONCENTRA!$F240</f>
        <v>50756</v>
      </c>
      <c r="H48" s="43">
        <f>+[2]CONCENTRA!$F304</f>
        <v>145972</v>
      </c>
      <c r="I48" s="43">
        <f>+[2]CONCENTRA!$F368+[2]CONCENTRA!$F432</f>
        <v>286621</v>
      </c>
      <c r="J48" s="79">
        <f>+[2]CONCENTRA!$F560+[2]CONCENTRA!$F496</f>
        <v>238011</v>
      </c>
      <c r="K48" s="43">
        <f>+[2]CONCENTRA!$F624</f>
        <v>6855</v>
      </c>
      <c r="L48" s="43">
        <f>+[2]CONCENTRA!$F1009</f>
        <v>1194789</v>
      </c>
      <c r="M48" s="80">
        <f t="shared" si="0"/>
        <v>8898892</v>
      </c>
      <c r="O48" s="67"/>
    </row>
    <row r="49" spans="1:15">
      <c r="A49" s="65"/>
      <c r="C49" s="78" t="s">
        <v>80</v>
      </c>
      <c r="D49" s="43">
        <f>+[2]CONCENTRA!$F49+[2]CONCENTRA!$F689</f>
        <v>1740415</v>
      </c>
      <c r="E49" s="43">
        <f>+[2]CONCENTRA!$F113+[2]CONCENTRA!$F753</f>
        <v>1052501</v>
      </c>
      <c r="F49" s="43">
        <f>+[2]CONCENTRA!$F177+[2]CONCENTRA!$F817</f>
        <v>18556</v>
      </c>
      <c r="G49" s="43">
        <f>+[2]CONCENTRA!$F241</f>
        <v>20456</v>
      </c>
      <c r="H49" s="43">
        <f>+[2]CONCENTRA!$F305</f>
        <v>58831</v>
      </c>
      <c r="I49" s="43">
        <f>+[2]CONCENTRA!$F369+[2]CONCENTRA!$F433</f>
        <v>104095</v>
      </c>
      <c r="J49" s="79">
        <f>+[2]CONCENTRA!$F561+[2]CONCENTRA!$F497</f>
        <v>86440</v>
      </c>
      <c r="K49" s="43">
        <f>+[2]CONCENTRA!$F625</f>
        <v>2763</v>
      </c>
      <c r="L49" s="43">
        <f>+[2]CONCENTRA!$F1010</f>
        <v>0</v>
      </c>
      <c r="M49" s="80">
        <f t="shared" si="0"/>
        <v>3084057</v>
      </c>
      <c r="O49" s="67"/>
    </row>
    <row r="50" spans="1:15">
      <c r="A50" s="65"/>
      <c r="C50" s="78" t="s">
        <v>81</v>
      </c>
      <c r="D50" s="43">
        <f>+[2]CONCENTRA!$F50+[2]CONCENTRA!$F690</f>
        <v>428447</v>
      </c>
      <c r="E50" s="43">
        <f>+[2]CONCENTRA!$F114+[2]CONCENTRA!$F754</f>
        <v>259099</v>
      </c>
      <c r="F50" s="43">
        <f>+[2]CONCENTRA!$F178+[2]CONCENTRA!$F818</f>
        <v>4569</v>
      </c>
      <c r="G50" s="43">
        <f>+[2]CONCENTRA!$F242</f>
        <v>5036</v>
      </c>
      <c r="H50" s="43">
        <f>+[2]CONCENTRA!$F306</f>
        <v>14483</v>
      </c>
      <c r="I50" s="43">
        <f>+[2]CONCENTRA!$F370+[2]CONCENTRA!$F434</f>
        <v>16309</v>
      </c>
      <c r="J50" s="79">
        <f>+[2]CONCENTRA!$F562+[2]CONCENTRA!$F498</f>
        <v>13543</v>
      </c>
      <c r="K50" s="43">
        <f>+[2]CONCENTRA!$F626</f>
        <v>680</v>
      </c>
      <c r="L50" s="43">
        <f>+[2]CONCENTRA!$F1011</f>
        <v>0</v>
      </c>
      <c r="M50" s="80">
        <f t="shared" si="0"/>
        <v>742166</v>
      </c>
      <c r="O50" s="67"/>
    </row>
    <row r="51" spans="1:15">
      <c r="A51" s="65"/>
      <c r="C51" s="78" t="s">
        <v>82</v>
      </c>
      <c r="D51" s="43">
        <f>+[2]CONCENTRA!$F51+[2]CONCENTRA!$F691</f>
        <v>4751188</v>
      </c>
      <c r="E51" s="43">
        <f>+[2]CONCENTRA!$F115+[2]CONCENTRA!$F755</f>
        <v>2873242</v>
      </c>
      <c r="F51" s="43">
        <f>+[2]CONCENTRA!$F179+[2]CONCENTRA!$F819</f>
        <v>50657</v>
      </c>
      <c r="G51" s="43">
        <f>+[2]CONCENTRA!$F243</f>
        <v>55843</v>
      </c>
      <c r="H51" s="43">
        <f>+[2]CONCENTRA!$F307</f>
        <v>160603</v>
      </c>
      <c r="I51" s="43">
        <f>+[2]CONCENTRA!$F371+[2]CONCENTRA!$F435</f>
        <v>289493</v>
      </c>
      <c r="J51" s="79">
        <f>+[2]CONCENTRA!$F563+[2]CONCENTRA!$F499</f>
        <v>240395</v>
      </c>
      <c r="K51" s="43">
        <f>+[2]CONCENTRA!$F627</f>
        <v>7543</v>
      </c>
      <c r="L51" s="43">
        <f>+[2]CONCENTRA!$F1012</f>
        <v>308964</v>
      </c>
      <c r="M51" s="80">
        <f t="shared" si="0"/>
        <v>8737928</v>
      </c>
      <c r="O51" s="67"/>
    </row>
    <row r="52" spans="1:15">
      <c r="A52" s="65"/>
      <c r="C52" s="78" t="s">
        <v>83</v>
      </c>
      <c r="D52" s="43">
        <f>+[2]CONCENTRA!$F52+[2]CONCENTRA!$F692</f>
        <v>283804</v>
      </c>
      <c r="E52" s="43">
        <f>+[2]CONCENTRA!$F116+[2]CONCENTRA!$F756</f>
        <v>171628</v>
      </c>
      <c r="F52" s="43">
        <f>+[2]CONCENTRA!$F180+[2]CONCENTRA!$F820</f>
        <v>3026</v>
      </c>
      <c r="G52" s="43">
        <f>+[2]CONCENTRA!$F244</f>
        <v>3336</v>
      </c>
      <c r="H52" s="43">
        <f>+[2]CONCENTRA!$F308</f>
        <v>9593</v>
      </c>
      <c r="I52" s="43">
        <f>+[2]CONCENTRA!$F372+[2]CONCENTRA!$F436</f>
        <v>9386</v>
      </c>
      <c r="J52" s="79">
        <f>+[2]CONCENTRA!$F564+[2]CONCENTRA!$F500</f>
        <v>7794</v>
      </c>
      <c r="K52" s="43">
        <f>+[2]CONCENTRA!$F628</f>
        <v>451</v>
      </c>
      <c r="L52" s="43">
        <f>+[2]CONCENTRA!$F1013</f>
        <v>0</v>
      </c>
      <c r="M52" s="80">
        <f t="shared" si="0"/>
        <v>489018</v>
      </c>
      <c r="O52" s="67"/>
    </row>
    <row r="53" spans="1:15">
      <c r="A53" s="65"/>
      <c r="C53" s="78" t="s">
        <v>84</v>
      </c>
      <c r="D53" s="43">
        <f>+[2]CONCENTRA!$F53+[2]CONCENTRA!$F693</f>
        <v>1318982</v>
      </c>
      <c r="E53" s="43">
        <f>+[2]CONCENTRA!$F117+[2]CONCENTRA!$F757</f>
        <v>797643</v>
      </c>
      <c r="F53" s="43">
        <f>+[2]CONCENTRA!$F181+[2]CONCENTRA!$F821</f>
        <v>14063</v>
      </c>
      <c r="G53" s="43">
        <f>+[2]CONCENTRA!$F245</f>
        <v>15503</v>
      </c>
      <c r="H53" s="43">
        <f>+[2]CONCENTRA!$F309</f>
        <v>44585</v>
      </c>
      <c r="I53" s="43">
        <f>+[2]CONCENTRA!$F373+[2]CONCENTRA!$F437</f>
        <v>74278</v>
      </c>
      <c r="J53" s="79">
        <f>+[2]CONCENTRA!$F565+[2]CONCENTRA!$F501</f>
        <v>61681</v>
      </c>
      <c r="K53" s="43">
        <f>+[2]CONCENTRA!$F629</f>
        <v>2094</v>
      </c>
      <c r="L53" s="43">
        <f>+[2]CONCENTRA!$F1014</f>
        <v>0</v>
      </c>
      <c r="M53" s="80">
        <f t="shared" si="0"/>
        <v>2328829</v>
      </c>
      <c r="O53" s="67"/>
    </row>
    <row r="54" spans="1:15">
      <c r="A54" s="65"/>
      <c r="C54" s="78" t="s">
        <v>85</v>
      </c>
      <c r="D54" s="43">
        <f>+[2]CONCENTRA!$F54+[2]CONCENTRA!$F694</f>
        <v>913654</v>
      </c>
      <c r="E54" s="43">
        <f>+[2]CONCENTRA!$F118+[2]CONCENTRA!$F758</f>
        <v>552524</v>
      </c>
      <c r="F54" s="43">
        <f>+[2]CONCENTRA!$F182+[2]CONCENTRA!$F822</f>
        <v>9741</v>
      </c>
      <c r="G54" s="43">
        <f>+[2]CONCENTRA!$F246</f>
        <v>10739</v>
      </c>
      <c r="H54" s="43">
        <f>+[2]CONCENTRA!$F310</f>
        <v>30884</v>
      </c>
      <c r="I54" s="43">
        <f>+[2]CONCENTRA!$F374+[2]CONCENTRA!$F438</f>
        <v>45290</v>
      </c>
      <c r="J54" s="79">
        <f>+[2]CONCENTRA!$F566+[2]CONCENTRA!$F502</f>
        <v>37609</v>
      </c>
      <c r="K54" s="43">
        <f>+[2]CONCENTRA!$F630</f>
        <v>1450</v>
      </c>
      <c r="L54" s="43">
        <f>+[2]CONCENTRA!$F1015</f>
        <v>1516</v>
      </c>
      <c r="M54" s="80">
        <f t="shared" si="0"/>
        <v>1603407</v>
      </c>
      <c r="O54" s="67"/>
    </row>
    <row r="55" spans="1:15">
      <c r="A55" s="65"/>
      <c r="C55" s="78" t="s">
        <v>86</v>
      </c>
      <c r="D55" s="43">
        <f>+[2]CONCENTRA!$F55+[2]CONCENTRA!$F695</f>
        <v>903154</v>
      </c>
      <c r="E55" s="43">
        <f>+[2]CONCENTRA!$F119+[2]CONCENTRA!$F759</f>
        <v>546175</v>
      </c>
      <c r="F55" s="43">
        <f>+[2]CONCENTRA!$F183+[2]CONCENTRA!$F823</f>
        <v>9629</v>
      </c>
      <c r="G55" s="43">
        <f>+[2]CONCENTRA!$F247</f>
        <v>10615</v>
      </c>
      <c r="H55" s="43">
        <f>+[2]CONCENTRA!$F311</f>
        <v>30529</v>
      </c>
      <c r="I55" s="43">
        <f>+[2]CONCENTRA!$F375+[2]CONCENTRA!$F439</f>
        <v>39229</v>
      </c>
      <c r="J55" s="79">
        <f>+[2]CONCENTRA!$F567+[2]CONCENTRA!$F503</f>
        <v>32576</v>
      </c>
      <c r="K55" s="43">
        <f>+[2]CONCENTRA!$F631</f>
        <v>1434</v>
      </c>
      <c r="L55" s="43">
        <f>+[2]CONCENTRA!$F1016</f>
        <v>0</v>
      </c>
      <c r="M55" s="80">
        <f t="shared" si="0"/>
        <v>1573341</v>
      </c>
      <c r="O55" s="67"/>
    </row>
    <row r="56" spans="1:15">
      <c r="A56" s="65"/>
      <c r="C56" s="78" t="s">
        <v>87</v>
      </c>
      <c r="D56" s="43">
        <f>+[2]CONCENTRA!$F56+[2]CONCENTRA!$F696</f>
        <v>698513</v>
      </c>
      <c r="E56" s="43">
        <f>+[2]CONCENTRA!$F120+[2]CONCENTRA!$F760</f>
        <v>422420</v>
      </c>
      <c r="F56" s="43">
        <f>+[2]CONCENTRA!$F184+[2]CONCENTRA!$F824</f>
        <v>7448</v>
      </c>
      <c r="G56" s="43">
        <f>+[2]CONCENTRA!$F248</f>
        <v>8210</v>
      </c>
      <c r="H56" s="43">
        <f>+[2]CONCENTRA!$F312</f>
        <v>23612</v>
      </c>
      <c r="I56" s="43">
        <f>+[2]CONCENTRA!$F376+[2]CONCENTRA!$F440</f>
        <v>30041</v>
      </c>
      <c r="J56" s="79">
        <f>+[2]CONCENTRA!$F568+[2]CONCENTRA!$F504</f>
        <v>24946</v>
      </c>
      <c r="K56" s="43">
        <f>+[2]CONCENTRA!$F632</f>
        <v>1109</v>
      </c>
      <c r="L56" s="43">
        <f>+[2]CONCENTRA!$F1017</f>
        <v>0</v>
      </c>
      <c r="M56" s="80">
        <f t="shared" si="0"/>
        <v>1216299</v>
      </c>
      <c r="O56" s="67"/>
    </row>
    <row r="57" spans="1:15">
      <c r="A57" s="65"/>
      <c r="C57" s="78" t="s">
        <v>88</v>
      </c>
      <c r="D57" s="43">
        <f>+[2]CONCENTRA!$F57+[2]CONCENTRA!$F697</f>
        <v>2242774</v>
      </c>
      <c r="E57" s="43">
        <f>+[2]CONCENTRA!$F121+[2]CONCENTRA!$F761</f>
        <v>1356299</v>
      </c>
      <c r="F57" s="43">
        <f>+[2]CONCENTRA!$F185+[2]CONCENTRA!$F825</f>
        <v>23912</v>
      </c>
      <c r="G57" s="43">
        <f>+[2]CONCENTRA!$F249</f>
        <v>26360</v>
      </c>
      <c r="H57" s="43">
        <f>+[2]CONCENTRA!$F313</f>
        <v>75812</v>
      </c>
      <c r="I57" s="43">
        <f>+[2]CONCENTRA!$F377+[2]CONCENTRA!$F441</f>
        <v>127344</v>
      </c>
      <c r="J57" s="79">
        <f>+[2]CONCENTRA!$F569+[2]CONCENTRA!$F505</f>
        <v>105746</v>
      </c>
      <c r="K57" s="43">
        <f>+[2]CONCENTRA!$F633</f>
        <v>3560</v>
      </c>
      <c r="L57" s="43">
        <f>+[2]CONCENTRA!$F1018</f>
        <v>0</v>
      </c>
      <c r="M57" s="80">
        <f t="shared" si="0"/>
        <v>3961807</v>
      </c>
      <c r="O57" s="67"/>
    </row>
    <row r="58" spans="1:15">
      <c r="A58" s="65"/>
      <c r="C58" s="78" t="s">
        <v>89</v>
      </c>
      <c r="D58" s="43">
        <f>+[2]CONCENTRA!$F58+[2]CONCENTRA!$F698</f>
        <v>1226184</v>
      </c>
      <c r="E58" s="43">
        <f>+[2]CONCENTRA!$F122+[2]CONCENTRA!$F762</f>
        <v>741525</v>
      </c>
      <c r="F58" s="43">
        <f>+[2]CONCENTRA!$F186+[2]CONCENTRA!$F826</f>
        <v>13074</v>
      </c>
      <c r="G58" s="43">
        <f>+[2]CONCENTRA!$F250</f>
        <v>14412</v>
      </c>
      <c r="H58" s="43">
        <f>+[2]CONCENTRA!$F314</f>
        <v>41448</v>
      </c>
      <c r="I58" s="43">
        <f>+[2]CONCENTRA!$F378+[2]CONCENTRA!$F442</f>
        <v>85584</v>
      </c>
      <c r="J58" s="79">
        <f>+[2]CONCENTRA!$F570+[2]CONCENTRA!$F506</f>
        <v>71068</v>
      </c>
      <c r="K58" s="43">
        <f>+[2]CONCENTRA!$F634</f>
        <v>1947</v>
      </c>
      <c r="L58" s="43">
        <f>+[2]CONCENTRA!$F1019</f>
        <v>0</v>
      </c>
      <c r="M58" s="80">
        <f t="shared" si="0"/>
        <v>2195242</v>
      </c>
      <c r="O58" s="67"/>
    </row>
    <row r="59" spans="1:15">
      <c r="A59" s="65"/>
      <c r="C59" s="78" t="s">
        <v>90</v>
      </c>
      <c r="D59" s="43">
        <f>+[2]CONCENTRA!$F59+[2]CONCENTRA!$F699</f>
        <v>438749</v>
      </c>
      <c r="E59" s="43">
        <f>+[2]CONCENTRA!$F123+[2]CONCENTRA!$F763</f>
        <v>265330</v>
      </c>
      <c r="F59" s="43">
        <f>+[2]CONCENTRA!$F187+[2]CONCENTRA!$F827</f>
        <v>4678</v>
      </c>
      <c r="G59" s="43">
        <f>+[2]CONCENTRA!$F251</f>
        <v>5157</v>
      </c>
      <c r="H59" s="43">
        <f>+[2]CONCENTRA!$F315</f>
        <v>14831</v>
      </c>
      <c r="I59" s="43">
        <f>+[2]CONCENTRA!$F379+[2]CONCENTRA!$F443</f>
        <v>17242</v>
      </c>
      <c r="J59" s="79">
        <f>+[2]CONCENTRA!$F571+[2]CONCENTRA!$F507</f>
        <v>14318</v>
      </c>
      <c r="K59" s="43">
        <f>+[2]CONCENTRA!$F635</f>
        <v>697</v>
      </c>
      <c r="L59" s="43">
        <f>+[2]CONCENTRA!$F1020</f>
        <v>0</v>
      </c>
      <c r="M59" s="80">
        <f t="shared" si="0"/>
        <v>761002</v>
      </c>
      <c r="O59" s="67"/>
    </row>
    <row r="60" spans="1:15">
      <c r="A60" s="65"/>
      <c r="C60" s="78" t="s">
        <v>91</v>
      </c>
      <c r="D60" s="43">
        <f>+[2]CONCENTRA!$F60+[2]CONCENTRA!$F700</f>
        <v>3920408</v>
      </c>
      <c r="E60" s="43">
        <f>+[2]CONCENTRA!$F124+[2]CONCENTRA!$F764</f>
        <v>2370834</v>
      </c>
      <c r="F60" s="43">
        <f>+[2]CONCENTRA!$F188+[2]CONCENTRA!$F828</f>
        <v>41799</v>
      </c>
      <c r="G60" s="43">
        <f>+[2]CONCENTRA!$F252</f>
        <v>46079</v>
      </c>
      <c r="H60" s="43">
        <f>+[2]CONCENTRA!$F316</f>
        <v>132520</v>
      </c>
      <c r="I60" s="43">
        <f>+[2]CONCENTRA!$F380+[2]CONCENTRA!$F444</f>
        <v>176582</v>
      </c>
      <c r="J60" s="79">
        <f>+[2]CONCENTRA!$F572+[2]CONCENTRA!$F508</f>
        <v>146635</v>
      </c>
      <c r="K60" s="43">
        <f>+[2]CONCENTRA!$F636</f>
        <v>6224</v>
      </c>
      <c r="L60" s="43">
        <f>+[2]CONCENTRA!$F1021</f>
        <v>0</v>
      </c>
      <c r="M60" s="80">
        <f t="shared" si="0"/>
        <v>6841081</v>
      </c>
      <c r="O60" s="67"/>
    </row>
    <row r="61" spans="1:15">
      <c r="A61" s="65"/>
      <c r="C61" s="78" t="s">
        <v>92</v>
      </c>
      <c r="D61" s="43">
        <f>+[2]CONCENTRA!$F61+[2]CONCENTRA!$F701</f>
        <v>795481</v>
      </c>
      <c r="E61" s="43">
        <f>+[2]CONCENTRA!$F125+[2]CONCENTRA!$F765</f>
        <v>481060</v>
      </c>
      <c r="F61" s="43">
        <f>+[2]CONCENTRA!$F189+[2]CONCENTRA!$F829</f>
        <v>8481</v>
      </c>
      <c r="G61" s="43">
        <f>+[2]CONCENTRA!$F253</f>
        <v>9350</v>
      </c>
      <c r="H61" s="43">
        <f>+[2]CONCENTRA!$F317</f>
        <v>26889</v>
      </c>
      <c r="I61" s="43">
        <f>+[2]CONCENTRA!$F381+[2]CONCENTRA!$F445</f>
        <v>46305</v>
      </c>
      <c r="J61" s="79">
        <f>+[2]CONCENTRA!$F573+[2]CONCENTRA!$F509</f>
        <v>38451</v>
      </c>
      <c r="K61" s="43">
        <f>+[2]CONCENTRA!$F637</f>
        <v>1263</v>
      </c>
      <c r="L61" s="43">
        <f>+[2]CONCENTRA!$F1022</f>
        <v>0</v>
      </c>
      <c r="M61" s="80">
        <f t="shared" si="0"/>
        <v>1407280</v>
      </c>
      <c r="O61" s="67"/>
    </row>
    <row r="62" spans="1:15">
      <c r="A62" s="65"/>
      <c r="C62" s="78" t="s">
        <v>93</v>
      </c>
      <c r="D62" s="43">
        <f>+[2]CONCENTRA!$F62+[2]CONCENTRA!$F702</f>
        <v>3447787</v>
      </c>
      <c r="E62" s="43">
        <f>+[2]CONCENTRA!$F126+[2]CONCENTRA!$F766</f>
        <v>2085020</v>
      </c>
      <c r="F62" s="43">
        <f>+[2]CONCENTRA!$F190+[2]CONCENTRA!$F830</f>
        <v>36761</v>
      </c>
      <c r="G62" s="43">
        <f>+[2]CONCENTRA!$F254</f>
        <v>40524</v>
      </c>
      <c r="H62" s="43">
        <f>+[2]CONCENTRA!$F318</f>
        <v>116545</v>
      </c>
      <c r="I62" s="43">
        <f>+[2]CONCENTRA!$F382+[2]CONCENTRA!$F446</f>
        <v>176959</v>
      </c>
      <c r="J62" s="79">
        <f>+[2]CONCENTRA!$F574+[2]CONCENTRA!$F510</f>
        <v>146946</v>
      </c>
      <c r="K62" s="43">
        <f>+[2]CONCENTRA!$F638</f>
        <v>5473</v>
      </c>
      <c r="L62" s="43">
        <f>+[2]CONCENTRA!$F1023</f>
        <v>0</v>
      </c>
      <c r="M62" s="80">
        <f t="shared" si="0"/>
        <v>6056015</v>
      </c>
      <c r="O62" s="67"/>
    </row>
    <row r="63" spans="1:15">
      <c r="A63" s="65"/>
      <c r="C63" s="78" t="s">
        <v>94</v>
      </c>
      <c r="D63" s="43">
        <f>+[2]CONCENTRA!$F63+[2]CONCENTRA!$F703</f>
        <v>1409924</v>
      </c>
      <c r="E63" s="43">
        <f>+[2]CONCENTRA!$F127+[2]CONCENTRA!$F767</f>
        <v>852640</v>
      </c>
      <c r="F63" s="43">
        <f>+[2]CONCENTRA!$F191+[2]CONCENTRA!$F831</f>
        <v>15033</v>
      </c>
      <c r="G63" s="43">
        <f>+[2]CONCENTRA!$F255</f>
        <v>16572</v>
      </c>
      <c r="H63" s="43">
        <f>+[2]CONCENTRA!$F319</f>
        <v>47659</v>
      </c>
      <c r="I63" s="43">
        <f>+[2]CONCENTRA!$F383+[2]CONCENTRA!$F447</f>
        <v>86625</v>
      </c>
      <c r="J63" s="79">
        <f>+[2]CONCENTRA!$F575+[2]CONCENTRA!$F511</f>
        <v>71934</v>
      </c>
      <c r="K63" s="43">
        <f>+[2]CONCENTRA!$F639</f>
        <v>2238</v>
      </c>
      <c r="L63" s="43">
        <f>+[2]CONCENTRA!$F1024</f>
        <v>0</v>
      </c>
      <c r="M63" s="80">
        <f t="shared" si="0"/>
        <v>2502625</v>
      </c>
      <c r="O63" s="67"/>
    </row>
    <row r="64" spans="1:15">
      <c r="A64" s="65"/>
      <c r="C64" s="78" t="s">
        <v>95</v>
      </c>
      <c r="D64" s="43">
        <f>+[2]CONCENTRA!$F64+[2]CONCENTRA!$F704</f>
        <v>1002514</v>
      </c>
      <c r="E64" s="43">
        <f>+[2]CONCENTRA!$F128+[2]CONCENTRA!$F768</f>
        <v>606262</v>
      </c>
      <c r="F64" s="43">
        <f>+[2]CONCENTRA!$F192+[2]CONCENTRA!$F832</f>
        <v>10688</v>
      </c>
      <c r="G64" s="43">
        <f>+[2]CONCENTRA!$F256</f>
        <v>11783</v>
      </c>
      <c r="H64" s="43">
        <f>+[2]CONCENTRA!$F320</f>
        <v>33888</v>
      </c>
      <c r="I64" s="43">
        <f>+[2]CONCENTRA!$F384+[2]CONCENTRA!$F448</f>
        <v>60838</v>
      </c>
      <c r="J64" s="79">
        <f>+[2]CONCENTRA!$F576+[2]CONCENTRA!$F512</f>
        <v>50520</v>
      </c>
      <c r="K64" s="43">
        <f>+[2]CONCENTRA!$F640</f>
        <v>1591</v>
      </c>
      <c r="L64" s="43">
        <f>+[2]CONCENTRA!$F1025</f>
        <v>0</v>
      </c>
      <c r="M64" s="80">
        <f t="shared" si="0"/>
        <v>1778084</v>
      </c>
      <c r="O64" s="67"/>
    </row>
    <row r="65" spans="1:16">
      <c r="A65" s="65"/>
      <c r="C65" s="78" t="s">
        <v>96</v>
      </c>
      <c r="D65" s="43">
        <f>+[2]CONCENTRA!$F65+[2]CONCENTRA!$F705</f>
        <v>1399874</v>
      </c>
      <c r="E65" s="43">
        <f>+[2]CONCENTRA!$F129+[2]CONCENTRA!$F769</f>
        <v>846562</v>
      </c>
      <c r="F65" s="43">
        <f>+[2]CONCENTRA!$F193+[2]CONCENTRA!$F833</f>
        <v>14925</v>
      </c>
      <c r="G65" s="43">
        <f>+[2]CONCENTRA!$F257</f>
        <v>16453</v>
      </c>
      <c r="H65" s="43">
        <f>+[2]CONCENTRA!$F321</f>
        <v>47320</v>
      </c>
      <c r="I65" s="43">
        <f>+[2]CONCENTRA!$F385+[2]CONCENTRA!$F449</f>
        <v>87799</v>
      </c>
      <c r="J65" s="79">
        <f>+[2]CONCENTRA!$F577+[2]CONCENTRA!$F513</f>
        <v>72907</v>
      </c>
      <c r="K65" s="43">
        <f>+[2]CONCENTRA!$F641</f>
        <v>2222</v>
      </c>
      <c r="L65" s="43">
        <f>+[2]CONCENTRA!$F1026</f>
        <v>0</v>
      </c>
      <c r="M65" s="80">
        <f t="shared" si="0"/>
        <v>2488062</v>
      </c>
      <c r="O65" s="67"/>
    </row>
    <row r="66" spans="1:16">
      <c r="A66" s="65"/>
      <c r="C66" s="78" t="s">
        <v>97</v>
      </c>
      <c r="D66" s="43">
        <f>+[2]CONCENTRA!$F66+[2]CONCENTRA!$F706</f>
        <v>2577882</v>
      </c>
      <c r="E66" s="43">
        <f>+[2]CONCENTRA!$F130+[2]CONCENTRA!$F770</f>
        <v>1558953</v>
      </c>
      <c r="F66" s="43">
        <f>+[2]CONCENTRA!$F194+[2]CONCENTRA!$F834</f>
        <v>27485</v>
      </c>
      <c r="G66" s="43">
        <f>+[2]CONCENTRA!$F258</f>
        <v>30299</v>
      </c>
      <c r="H66" s="43">
        <f>+[2]CONCENTRA!$F322</f>
        <v>87139</v>
      </c>
      <c r="I66" s="43">
        <f>+[2]CONCENTRA!$F386+[2]CONCENTRA!$F450</f>
        <v>145100</v>
      </c>
      <c r="J66" s="79">
        <f>+[2]CONCENTRA!$F578+[2]CONCENTRA!$F514</f>
        <v>120491</v>
      </c>
      <c r="K66" s="43">
        <f>+[2]CONCENTRA!$F642</f>
        <v>4092</v>
      </c>
      <c r="L66" s="43">
        <f>+[2]CONCENTRA!$F1027</f>
        <v>0</v>
      </c>
      <c r="M66" s="80">
        <f t="shared" si="0"/>
        <v>4551441</v>
      </c>
      <c r="O66" s="67"/>
    </row>
    <row r="67" spans="1:16" ht="13.5" thickBot="1">
      <c r="A67" s="65"/>
      <c r="C67" s="78" t="s">
        <v>98</v>
      </c>
      <c r="D67" s="43">
        <f>+[2]CONCENTRA!$F67+[2]CONCENTRA!$F707</f>
        <v>10561662</v>
      </c>
      <c r="E67" s="43">
        <f>+[2]CONCENTRA!$F131+[2]CONCENTRA!$F771</f>
        <v>6387082</v>
      </c>
      <c r="F67" s="43">
        <f>+[2]CONCENTRA!$F195+[2]CONCENTRA!$F835</f>
        <v>112612</v>
      </c>
      <c r="G67" s="43">
        <f>+[2]CONCENTRA!$F259</f>
        <v>124134</v>
      </c>
      <c r="H67" s="43">
        <f>+[2]CONCENTRA!$F323</f>
        <v>357012</v>
      </c>
      <c r="I67" s="43">
        <f>+[2]CONCENTRA!$F387+[2]CONCENTRA!$F451</f>
        <v>667776</v>
      </c>
      <c r="J67" s="79">
        <f>+[2]CONCENTRA!$F579+[2]CONCENTRA!$F515</f>
        <v>554524</v>
      </c>
      <c r="K67" s="43">
        <f>+[2]CONCENTRA!$F643</f>
        <v>16765</v>
      </c>
      <c r="L67" s="43">
        <f>+[2]CONCENTRA!$F1028</f>
        <v>0</v>
      </c>
      <c r="M67" s="80">
        <f t="shared" si="0"/>
        <v>18781567</v>
      </c>
      <c r="O67" s="67"/>
    </row>
    <row r="68" spans="1:16" ht="15.75" customHeight="1">
      <c r="A68" s="65"/>
      <c r="C68" s="81" t="s">
        <v>99</v>
      </c>
      <c r="D68" s="82">
        <f>SUM(D10:D67)</f>
        <v>126342101</v>
      </c>
      <c r="E68" s="82">
        <f t="shared" ref="E68:K68" si="1">SUM(E10:E67)</f>
        <v>76404340</v>
      </c>
      <c r="F68" s="82">
        <f t="shared" si="1"/>
        <v>1347054</v>
      </c>
      <c r="G68" s="82">
        <f>SUM(G10:G67)</f>
        <v>1484963</v>
      </c>
      <c r="H68" s="82">
        <f>SUM(H10:H67)</f>
        <v>4270706</v>
      </c>
      <c r="I68" s="82">
        <f t="shared" si="1"/>
        <v>7431320</v>
      </c>
      <c r="J68" s="82">
        <f t="shared" si="1"/>
        <v>6170968</v>
      </c>
      <c r="K68" s="82">
        <f t="shared" si="1"/>
        <v>200568</v>
      </c>
      <c r="L68" s="82">
        <f>SUM(L10:L67)</f>
        <v>4153783</v>
      </c>
      <c r="M68" s="82">
        <f>SUM(M10:M67)</f>
        <v>227805803</v>
      </c>
      <c r="O68" s="67"/>
      <c r="P68" s="113"/>
    </row>
    <row r="69" spans="1:16" ht="12" customHeight="1" thickBot="1">
      <c r="A69" s="65"/>
      <c r="C69" s="83"/>
      <c r="D69" s="84"/>
      <c r="E69" s="84"/>
      <c r="F69" s="84"/>
      <c r="G69" s="84"/>
      <c r="H69" s="84"/>
      <c r="I69" s="84"/>
      <c r="J69" s="85"/>
      <c r="K69" s="84"/>
      <c r="L69" s="84"/>
      <c r="M69" s="84"/>
      <c r="N69" s="64" t="s">
        <v>16</v>
      </c>
      <c r="O69" s="67"/>
    </row>
    <row r="70" spans="1:16" ht="0.75" customHeight="1" thickBot="1">
      <c r="A70" s="65"/>
      <c r="C70" s="86"/>
      <c r="D70" s="85"/>
      <c r="E70" s="86"/>
      <c r="F70" s="85"/>
      <c r="G70" s="85"/>
      <c r="H70" s="85"/>
      <c r="I70" s="85"/>
      <c r="J70" s="85"/>
      <c r="K70" s="85"/>
      <c r="L70" s="85"/>
      <c r="M70" s="85"/>
      <c r="O70" s="67"/>
    </row>
    <row r="71" spans="1:16" ht="6" customHeight="1">
      <c r="A71" s="65"/>
      <c r="C71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/>
      <c r="O71" s="67"/>
    </row>
    <row r="72" spans="1:16" ht="7.5" customHeight="1" thickBot="1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90"/>
    </row>
    <row r="73" spans="1:16" ht="15.75" thickTop="1">
      <c r="A73"/>
      <c r="B73"/>
    </row>
    <row r="74" spans="1:16" ht="15">
      <c r="A74"/>
      <c r="B74"/>
    </row>
    <row r="75" spans="1:16" ht="15">
      <c r="A75"/>
      <c r="B75"/>
    </row>
    <row r="76" spans="1:16" ht="15">
      <c r="A76"/>
      <c r="B76"/>
    </row>
    <row r="77" spans="1:16" ht="15">
      <c r="A77"/>
      <c r="B77"/>
    </row>
    <row r="78" spans="1:16" ht="15">
      <c r="A78"/>
      <c r="B78"/>
    </row>
    <row r="79" spans="1:16" ht="15">
      <c r="A79"/>
      <c r="B79"/>
    </row>
    <row r="80" spans="1:16" ht="15">
      <c r="A80"/>
      <c r="B80"/>
    </row>
    <row r="81" spans="1:2" ht="15">
      <c r="A81"/>
      <c r="B81"/>
    </row>
    <row r="82" spans="1:2" ht="15">
      <c r="A82"/>
      <c r="B82"/>
    </row>
    <row r="83" spans="1:2" ht="15">
      <c r="A83"/>
      <c r="B83"/>
    </row>
    <row r="84" spans="1:2" ht="15">
      <c r="A84"/>
      <c r="B84"/>
    </row>
    <row r="85" spans="1:2" ht="15">
      <c r="A85"/>
      <c r="B85"/>
    </row>
    <row r="86" spans="1:2" ht="15">
      <c r="A86"/>
      <c r="B86"/>
    </row>
    <row r="87" spans="1:2" ht="15">
      <c r="A87"/>
      <c r="B87"/>
    </row>
    <row r="88" spans="1:2" ht="15">
      <c r="A88"/>
      <c r="B88"/>
    </row>
    <row r="89" spans="1:2" ht="15">
      <c r="A89"/>
      <c r="B89"/>
    </row>
    <row r="90" spans="1:2" ht="15">
      <c r="A90"/>
      <c r="B90"/>
    </row>
    <row r="91" spans="1:2" ht="15">
      <c r="A91"/>
      <c r="B91"/>
    </row>
    <row r="92" spans="1:2" ht="15">
      <c r="A92"/>
      <c r="B92"/>
    </row>
    <row r="93" spans="1:2" ht="15">
      <c r="A93"/>
      <c r="B93"/>
    </row>
    <row r="94" spans="1:2" ht="15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.17" right="0" top="0" bottom="0.28999999999999998" header="0" footer="0"/>
  <pageSetup scale="55" fitToHeight="0" orientation="landscape" r:id="rId1"/>
  <headerFooter alignWithMargins="0">
    <oddFooter>FEDERACION.xls&amp;RPágina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view="pageBreakPreview" zoomScale="75" zoomScaleNormal="100" workbookViewId="0">
      <selection activeCell="M68" sqref="M68"/>
    </sheetView>
  </sheetViews>
  <sheetFormatPr baseColWidth="10" defaultRowHeight="12.75"/>
  <cols>
    <col min="1" max="1" width="1.140625" style="39" customWidth="1"/>
    <col min="2" max="2" width="3.85546875" style="39" customWidth="1"/>
    <col min="3" max="3" width="33" style="39" customWidth="1"/>
    <col min="4" max="4" width="17.5703125" style="53" customWidth="1"/>
    <col min="5" max="5" width="19.28515625" style="39" customWidth="1"/>
    <col min="6" max="7" width="19.140625" style="53" customWidth="1"/>
    <col min="8" max="8" width="19" style="53" customWidth="1"/>
    <col min="9" max="9" width="18.7109375" style="53" customWidth="1"/>
    <col min="10" max="10" width="19" style="53" customWidth="1"/>
    <col min="11" max="12" width="18.85546875" style="53" customWidth="1"/>
    <col min="13" max="13" width="19.140625" style="53" customWidth="1"/>
    <col min="14" max="14" width="4" style="39" customWidth="1"/>
    <col min="15" max="15" width="1.28515625" style="39" customWidth="1"/>
    <col min="16" max="252" width="11.42578125" style="39"/>
    <col min="253" max="253" width="1.140625" style="39" customWidth="1"/>
    <col min="254" max="254" width="3.85546875" style="39" customWidth="1"/>
    <col min="255" max="255" width="33" style="39" customWidth="1"/>
    <col min="256" max="256" width="17.5703125" style="39" customWidth="1"/>
    <col min="257" max="257" width="19.28515625" style="39" customWidth="1"/>
    <col min="258" max="259" width="19.140625" style="39" customWidth="1"/>
    <col min="260" max="260" width="19" style="39" customWidth="1"/>
    <col min="261" max="261" width="18.7109375" style="39" customWidth="1"/>
    <col min="262" max="262" width="19" style="39" customWidth="1"/>
    <col min="263" max="264" width="18.85546875" style="39" customWidth="1"/>
    <col min="265" max="265" width="19.140625" style="39" customWidth="1"/>
    <col min="266" max="266" width="4" style="39" customWidth="1"/>
    <col min="267" max="267" width="1.28515625" style="39" customWidth="1"/>
    <col min="268" max="508" width="11.42578125" style="39"/>
    <col min="509" max="509" width="1.140625" style="39" customWidth="1"/>
    <col min="510" max="510" width="3.85546875" style="39" customWidth="1"/>
    <col min="511" max="511" width="33" style="39" customWidth="1"/>
    <col min="512" max="512" width="17.5703125" style="39" customWidth="1"/>
    <col min="513" max="513" width="19.28515625" style="39" customWidth="1"/>
    <col min="514" max="515" width="19.140625" style="39" customWidth="1"/>
    <col min="516" max="516" width="19" style="39" customWidth="1"/>
    <col min="517" max="517" width="18.7109375" style="39" customWidth="1"/>
    <col min="518" max="518" width="19" style="39" customWidth="1"/>
    <col min="519" max="520" width="18.85546875" style="39" customWidth="1"/>
    <col min="521" max="521" width="19.140625" style="39" customWidth="1"/>
    <col min="522" max="522" width="4" style="39" customWidth="1"/>
    <col min="523" max="523" width="1.28515625" style="39" customWidth="1"/>
    <col min="524" max="764" width="11.42578125" style="39"/>
    <col min="765" max="765" width="1.140625" style="39" customWidth="1"/>
    <col min="766" max="766" width="3.85546875" style="39" customWidth="1"/>
    <col min="767" max="767" width="33" style="39" customWidth="1"/>
    <col min="768" max="768" width="17.5703125" style="39" customWidth="1"/>
    <col min="769" max="769" width="19.28515625" style="39" customWidth="1"/>
    <col min="770" max="771" width="19.140625" style="39" customWidth="1"/>
    <col min="772" max="772" width="19" style="39" customWidth="1"/>
    <col min="773" max="773" width="18.7109375" style="39" customWidth="1"/>
    <col min="774" max="774" width="19" style="39" customWidth="1"/>
    <col min="775" max="776" width="18.85546875" style="39" customWidth="1"/>
    <col min="777" max="777" width="19.140625" style="39" customWidth="1"/>
    <col min="778" max="778" width="4" style="39" customWidth="1"/>
    <col min="779" max="779" width="1.28515625" style="39" customWidth="1"/>
    <col min="780" max="1020" width="11.42578125" style="39"/>
    <col min="1021" max="1021" width="1.140625" style="39" customWidth="1"/>
    <col min="1022" max="1022" width="3.85546875" style="39" customWidth="1"/>
    <col min="1023" max="1023" width="33" style="39" customWidth="1"/>
    <col min="1024" max="1024" width="17.5703125" style="39" customWidth="1"/>
    <col min="1025" max="1025" width="19.28515625" style="39" customWidth="1"/>
    <col min="1026" max="1027" width="19.140625" style="39" customWidth="1"/>
    <col min="1028" max="1028" width="19" style="39" customWidth="1"/>
    <col min="1029" max="1029" width="18.7109375" style="39" customWidth="1"/>
    <col min="1030" max="1030" width="19" style="39" customWidth="1"/>
    <col min="1031" max="1032" width="18.85546875" style="39" customWidth="1"/>
    <col min="1033" max="1033" width="19.140625" style="39" customWidth="1"/>
    <col min="1034" max="1034" width="4" style="39" customWidth="1"/>
    <col min="1035" max="1035" width="1.28515625" style="39" customWidth="1"/>
    <col min="1036" max="1276" width="11.42578125" style="39"/>
    <col min="1277" max="1277" width="1.140625" style="39" customWidth="1"/>
    <col min="1278" max="1278" width="3.85546875" style="39" customWidth="1"/>
    <col min="1279" max="1279" width="33" style="39" customWidth="1"/>
    <col min="1280" max="1280" width="17.5703125" style="39" customWidth="1"/>
    <col min="1281" max="1281" width="19.28515625" style="39" customWidth="1"/>
    <col min="1282" max="1283" width="19.140625" style="39" customWidth="1"/>
    <col min="1284" max="1284" width="19" style="39" customWidth="1"/>
    <col min="1285" max="1285" width="18.7109375" style="39" customWidth="1"/>
    <col min="1286" max="1286" width="19" style="39" customWidth="1"/>
    <col min="1287" max="1288" width="18.85546875" style="39" customWidth="1"/>
    <col min="1289" max="1289" width="19.140625" style="39" customWidth="1"/>
    <col min="1290" max="1290" width="4" style="39" customWidth="1"/>
    <col min="1291" max="1291" width="1.28515625" style="39" customWidth="1"/>
    <col min="1292" max="1532" width="11.42578125" style="39"/>
    <col min="1533" max="1533" width="1.140625" style="39" customWidth="1"/>
    <col min="1534" max="1534" width="3.85546875" style="39" customWidth="1"/>
    <col min="1535" max="1535" width="33" style="39" customWidth="1"/>
    <col min="1536" max="1536" width="17.5703125" style="39" customWidth="1"/>
    <col min="1537" max="1537" width="19.28515625" style="39" customWidth="1"/>
    <col min="1538" max="1539" width="19.140625" style="39" customWidth="1"/>
    <col min="1540" max="1540" width="19" style="39" customWidth="1"/>
    <col min="1541" max="1541" width="18.7109375" style="39" customWidth="1"/>
    <col min="1542" max="1542" width="19" style="39" customWidth="1"/>
    <col min="1543" max="1544" width="18.85546875" style="39" customWidth="1"/>
    <col min="1545" max="1545" width="19.140625" style="39" customWidth="1"/>
    <col min="1546" max="1546" width="4" style="39" customWidth="1"/>
    <col min="1547" max="1547" width="1.28515625" style="39" customWidth="1"/>
    <col min="1548" max="1788" width="11.42578125" style="39"/>
    <col min="1789" max="1789" width="1.140625" style="39" customWidth="1"/>
    <col min="1790" max="1790" width="3.85546875" style="39" customWidth="1"/>
    <col min="1791" max="1791" width="33" style="39" customWidth="1"/>
    <col min="1792" max="1792" width="17.5703125" style="39" customWidth="1"/>
    <col min="1793" max="1793" width="19.28515625" style="39" customWidth="1"/>
    <col min="1794" max="1795" width="19.140625" style="39" customWidth="1"/>
    <col min="1796" max="1796" width="19" style="39" customWidth="1"/>
    <col min="1797" max="1797" width="18.7109375" style="39" customWidth="1"/>
    <col min="1798" max="1798" width="19" style="39" customWidth="1"/>
    <col min="1799" max="1800" width="18.85546875" style="39" customWidth="1"/>
    <col min="1801" max="1801" width="19.140625" style="39" customWidth="1"/>
    <col min="1802" max="1802" width="4" style="39" customWidth="1"/>
    <col min="1803" max="1803" width="1.28515625" style="39" customWidth="1"/>
    <col min="1804" max="2044" width="11.42578125" style="39"/>
    <col min="2045" max="2045" width="1.140625" style="39" customWidth="1"/>
    <col min="2046" max="2046" width="3.85546875" style="39" customWidth="1"/>
    <col min="2047" max="2047" width="33" style="39" customWidth="1"/>
    <col min="2048" max="2048" width="17.5703125" style="39" customWidth="1"/>
    <col min="2049" max="2049" width="19.28515625" style="39" customWidth="1"/>
    <col min="2050" max="2051" width="19.140625" style="39" customWidth="1"/>
    <col min="2052" max="2052" width="19" style="39" customWidth="1"/>
    <col min="2053" max="2053" width="18.7109375" style="39" customWidth="1"/>
    <col min="2054" max="2054" width="19" style="39" customWidth="1"/>
    <col min="2055" max="2056" width="18.85546875" style="39" customWidth="1"/>
    <col min="2057" max="2057" width="19.140625" style="39" customWidth="1"/>
    <col min="2058" max="2058" width="4" style="39" customWidth="1"/>
    <col min="2059" max="2059" width="1.28515625" style="39" customWidth="1"/>
    <col min="2060" max="2300" width="11.42578125" style="39"/>
    <col min="2301" max="2301" width="1.140625" style="39" customWidth="1"/>
    <col min="2302" max="2302" width="3.85546875" style="39" customWidth="1"/>
    <col min="2303" max="2303" width="33" style="39" customWidth="1"/>
    <col min="2304" max="2304" width="17.5703125" style="39" customWidth="1"/>
    <col min="2305" max="2305" width="19.28515625" style="39" customWidth="1"/>
    <col min="2306" max="2307" width="19.140625" style="39" customWidth="1"/>
    <col min="2308" max="2308" width="19" style="39" customWidth="1"/>
    <col min="2309" max="2309" width="18.7109375" style="39" customWidth="1"/>
    <col min="2310" max="2310" width="19" style="39" customWidth="1"/>
    <col min="2311" max="2312" width="18.85546875" style="39" customWidth="1"/>
    <col min="2313" max="2313" width="19.140625" style="39" customWidth="1"/>
    <col min="2314" max="2314" width="4" style="39" customWidth="1"/>
    <col min="2315" max="2315" width="1.28515625" style="39" customWidth="1"/>
    <col min="2316" max="2556" width="11.42578125" style="39"/>
    <col min="2557" max="2557" width="1.140625" style="39" customWidth="1"/>
    <col min="2558" max="2558" width="3.85546875" style="39" customWidth="1"/>
    <col min="2559" max="2559" width="33" style="39" customWidth="1"/>
    <col min="2560" max="2560" width="17.5703125" style="39" customWidth="1"/>
    <col min="2561" max="2561" width="19.28515625" style="39" customWidth="1"/>
    <col min="2562" max="2563" width="19.140625" style="39" customWidth="1"/>
    <col min="2564" max="2564" width="19" style="39" customWidth="1"/>
    <col min="2565" max="2565" width="18.7109375" style="39" customWidth="1"/>
    <col min="2566" max="2566" width="19" style="39" customWidth="1"/>
    <col min="2567" max="2568" width="18.85546875" style="39" customWidth="1"/>
    <col min="2569" max="2569" width="19.140625" style="39" customWidth="1"/>
    <col min="2570" max="2570" width="4" style="39" customWidth="1"/>
    <col min="2571" max="2571" width="1.28515625" style="39" customWidth="1"/>
    <col min="2572" max="2812" width="11.42578125" style="39"/>
    <col min="2813" max="2813" width="1.140625" style="39" customWidth="1"/>
    <col min="2814" max="2814" width="3.85546875" style="39" customWidth="1"/>
    <col min="2815" max="2815" width="33" style="39" customWidth="1"/>
    <col min="2816" max="2816" width="17.5703125" style="39" customWidth="1"/>
    <col min="2817" max="2817" width="19.28515625" style="39" customWidth="1"/>
    <col min="2818" max="2819" width="19.140625" style="39" customWidth="1"/>
    <col min="2820" max="2820" width="19" style="39" customWidth="1"/>
    <col min="2821" max="2821" width="18.7109375" style="39" customWidth="1"/>
    <col min="2822" max="2822" width="19" style="39" customWidth="1"/>
    <col min="2823" max="2824" width="18.85546875" style="39" customWidth="1"/>
    <col min="2825" max="2825" width="19.140625" style="39" customWidth="1"/>
    <col min="2826" max="2826" width="4" style="39" customWidth="1"/>
    <col min="2827" max="2827" width="1.28515625" style="39" customWidth="1"/>
    <col min="2828" max="3068" width="11.42578125" style="39"/>
    <col min="3069" max="3069" width="1.140625" style="39" customWidth="1"/>
    <col min="3070" max="3070" width="3.85546875" style="39" customWidth="1"/>
    <col min="3071" max="3071" width="33" style="39" customWidth="1"/>
    <col min="3072" max="3072" width="17.5703125" style="39" customWidth="1"/>
    <col min="3073" max="3073" width="19.28515625" style="39" customWidth="1"/>
    <col min="3074" max="3075" width="19.140625" style="39" customWidth="1"/>
    <col min="3076" max="3076" width="19" style="39" customWidth="1"/>
    <col min="3077" max="3077" width="18.7109375" style="39" customWidth="1"/>
    <col min="3078" max="3078" width="19" style="39" customWidth="1"/>
    <col min="3079" max="3080" width="18.85546875" style="39" customWidth="1"/>
    <col min="3081" max="3081" width="19.140625" style="39" customWidth="1"/>
    <col min="3082" max="3082" width="4" style="39" customWidth="1"/>
    <col min="3083" max="3083" width="1.28515625" style="39" customWidth="1"/>
    <col min="3084" max="3324" width="11.42578125" style="39"/>
    <col min="3325" max="3325" width="1.140625" style="39" customWidth="1"/>
    <col min="3326" max="3326" width="3.85546875" style="39" customWidth="1"/>
    <col min="3327" max="3327" width="33" style="39" customWidth="1"/>
    <col min="3328" max="3328" width="17.5703125" style="39" customWidth="1"/>
    <col min="3329" max="3329" width="19.28515625" style="39" customWidth="1"/>
    <col min="3330" max="3331" width="19.140625" style="39" customWidth="1"/>
    <col min="3332" max="3332" width="19" style="39" customWidth="1"/>
    <col min="3333" max="3333" width="18.7109375" style="39" customWidth="1"/>
    <col min="3334" max="3334" width="19" style="39" customWidth="1"/>
    <col min="3335" max="3336" width="18.85546875" style="39" customWidth="1"/>
    <col min="3337" max="3337" width="19.140625" style="39" customWidth="1"/>
    <col min="3338" max="3338" width="4" style="39" customWidth="1"/>
    <col min="3339" max="3339" width="1.28515625" style="39" customWidth="1"/>
    <col min="3340" max="3580" width="11.42578125" style="39"/>
    <col min="3581" max="3581" width="1.140625" style="39" customWidth="1"/>
    <col min="3582" max="3582" width="3.85546875" style="39" customWidth="1"/>
    <col min="3583" max="3583" width="33" style="39" customWidth="1"/>
    <col min="3584" max="3584" width="17.5703125" style="39" customWidth="1"/>
    <col min="3585" max="3585" width="19.28515625" style="39" customWidth="1"/>
    <col min="3586" max="3587" width="19.140625" style="39" customWidth="1"/>
    <col min="3588" max="3588" width="19" style="39" customWidth="1"/>
    <col min="3589" max="3589" width="18.7109375" style="39" customWidth="1"/>
    <col min="3590" max="3590" width="19" style="39" customWidth="1"/>
    <col min="3591" max="3592" width="18.85546875" style="39" customWidth="1"/>
    <col min="3593" max="3593" width="19.140625" style="39" customWidth="1"/>
    <col min="3594" max="3594" width="4" style="39" customWidth="1"/>
    <col min="3595" max="3595" width="1.28515625" style="39" customWidth="1"/>
    <col min="3596" max="3836" width="11.42578125" style="39"/>
    <col min="3837" max="3837" width="1.140625" style="39" customWidth="1"/>
    <col min="3838" max="3838" width="3.85546875" style="39" customWidth="1"/>
    <col min="3839" max="3839" width="33" style="39" customWidth="1"/>
    <col min="3840" max="3840" width="17.5703125" style="39" customWidth="1"/>
    <col min="3841" max="3841" width="19.28515625" style="39" customWidth="1"/>
    <col min="3842" max="3843" width="19.140625" style="39" customWidth="1"/>
    <col min="3844" max="3844" width="19" style="39" customWidth="1"/>
    <col min="3845" max="3845" width="18.7109375" style="39" customWidth="1"/>
    <col min="3846" max="3846" width="19" style="39" customWidth="1"/>
    <col min="3847" max="3848" width="18.85546875" style="39" customWidth="1"/>
    <col min="3849" max="3849" width="19.140625" style="39" customWidth="1"/>
    <col min="3850" max="3850" width="4" style="39" customWidth="1"/>
    <col min="3851" max="3851" width="1.28515625" style="39" customWidth="1"/>
    <col min="3852" max="4092" width="11.42578125" style="39"/>
    <col min="4093" max="4093" width="1.140625" style="39" customWidth="1"/>
    <col min="4094" max="4094" width="3.85546875" style="39" customWidth="1"/>
    <col min="4095" max="4095" width="33" style="39" customWidth="1"/>
    <col min="4096" max="4096" width="17.5703125" style="39" customWidth="1"/>
    <col min="4097" max="4097" width="19.28515625" style="39" customWidth="1"/>
    <col min="4098" max="4099" width="19.140625" style="39" customWidth="1"/>
    <col min="4100" max="4100" width="19" style="39" customWidth="1"/>
    <col min="4101" max="4101" width="18.7109375" style="39" customWidth="1"/>
    <col min="4102" max="4102" width="19" style="39" customWidth="1"/>
    <col min="4103" max="4104" width="18.85546875" style="39" customWidth="1"/>
    <col min="4105" max="4105" width="19.140625" style="39" customWidth="1"/>
    <col min="4106" max="4106" width="4" style="39" customWidth="1"/>
    <col min="4107" max="4107" width="1.28515625" style="39" customWidth="1"/>
    <col min="4108" max="4348" width="11.42578125" style="39"/>
    <col min="4349" max="4349" width="1.140625" style="39" customWidth="1"/>
    <col min="4350" max="4350" width="3.85546875" style="39" customWidth="1"/>
    <col min="4351" max="4351" width="33" style="39" customWidth="1"/>
    <col min="4352" max="4352" width="17.5703125" style="39" customWidth="1"/>
    <col min="4353" max="4353" width="19.28515625" style="39" customWidth="1"/>
    <col min="4354" max="4355" width="19.140625" style="39" customWidth="1"/>
    <col min="4356" max="4356" width="19" style="39" customWidth="1"/>
    <col min="4357" max="4357" width="18.7109375" style="39" customWidth="1"/>
    <col min="4358" max="4358" width="19" style="39" customWidth="1"/>
    <col min="4359" max="4360" width="18.85546875" style="39" customWidth="1"/>
    <col min="4361" max="4361" width="19.140625" style="39" customWidth="1"/>
    <col min="4362" max="4362" width="4" style="39" customWidth="1"/>
    <col min="4363" max="4363" width="1.28515625" style="39" customWidth="1"/>
    <col min="4364" max="4604" width="11.42578125" style="39"/>
    <col min="4605" max="4605" width="1.140625" style="39" customWidth="1"/>
    <col min="4606" max="4606" width="3.85546875" style="39" customWidth="1"/>
    <col min="4607" max="4607" width="33" style="39" customWidth="1"/>
    <col min="4608" max="4608" width="17.5703125" style="39" customWidth="1"/>
    <col min="4609" max="4609" width="19.28515625" style="39" customWidth="1"/>
    <col min="4610" max="4611" width="19.140625" style="39" customWidth="1"/>
    <col min="4612" max="4612" width="19" style="39" customWidth="1"/>
    <col min="4613" max="4613" width="18.7109375" style="39" customWidth="1"/>
    <col min="4614" max="4614" width="19" style="39" customWidth="1"/>
    <col min="4615" max="4616" width="18.85546875" style="39" customWidth="1"/>
    <col min="4617" max="4617" width="19.140625" style="39" customWidth="1"/>
    <col min="4618" max="4618" width="4" style="39" customWidth="1"/>
    <col min="4619" max="4619" width="1.28515625" style="39" customWidth="1"/>
    <col min="4620" max="4860" width="11.42578125" style="39"/>
    <col min="4861" max="4861" width="1.140625" style="39" customWidth="1"/>
    <col min="4862" max="4862" width="3.85546875" style="39" customWidth="1"/>
    <col min="4863" max="4863" width="33" style="39" customWidth="1"/>
    <col min="4864" max="4864" width="17.5703125" style="39" customWidth="1"/>
    <col min="4865" max="4865" width="19.28515625" style="39" customWidth="1"/>
    <col min="4866" max="4867" width="19.140625" style="39" customWidth="1"/>
    <col min="4868" max="4868" width="19" style="39" customWidth="1"/>
    <col min="4869" max="4869" width="18.7109375" style="39" customWidth="1"/>
    <col min="4870" max="4870" width="19" style="39" customWidth="1"/>
    <col min="4871" max="4872" width="18.85546875" style="39" customWidth="1"/>
    <col min="4873" max="4873" width="19.140625" style="39" customWidth="1"/>
    <col min="4874" max="4874" width="4" style="39" customWidth="1"/>
    <col min="4875" max="4875" width="1.28515625" style="39" customWidth="1"/>
    <col min="4876" max="5116" width="11.42578125" style="39"/>
    <col min="5117" max="5117" width="1.140625" style="39" customWidth="1"/>
    <col min="5118" max="5118" width="3.85546875" style="39" customWidth="1"/>
    <col min="5119" max="5119" width="33" style="39" customWidth="1"/>
    <col min="5120" max="5120" width="17.5703125" style="39" customWidth="1"/>
    <col min="5121" max="5121" width="19.28515625" style="39" customWidth="1"/>
    <col min="5122" max="5123" width="19.140625" style="39" customWidth="1"/>
    <col min="5124" max="5124" width="19" style="39" customWidth="1"/>
    <col min="5125" max="5125" width="18.7109375" style="39" customWidth="1"/>
    <col min="5126" max="5126" width="19" style="39" customWidth="1"/>
    <col min="5127" max="5128" width="18.85546875" style="39" customWidth="1"/>
    <col min="5129" max="5129" width="19.140625" style="39" customWidth="1"/>
    <col min="5130" max="5130" width="4" style="39" customWidth="1"/>
    <col min="5131" max="5131" width="1.28515625" style="39" customWidth="1"/>
    <col min="5132" max="5372" width="11.42578125" style="39"/>
    <col min="5373" max="5373" width="1.140625" style="39" customWidth="1"/>
    <col min="5374" max="5374" width="3.85546875" style="39" customWidth="1"/>
    <col min="5375" max="5375" width="33" style="39" customWidth="1"/>
    <col min="5376" max="5376" width="17.5703125" style="39" customWidth="1"/>
    <col min="5377" max="5377" width="19.28515625" style="39" customWidth="1"/>
    <col min="5378" max="5379" width="19.140625" style="39" customWidth="1"/>
    <col min="5380" max="5380" width="19" style="39" customWidth="1"/>
    <col min="5381" max="5381" width="18.7109375" style="39" customWidth="1"/>
    <col min="5382" max="5382" width="19" style="39" customWidth="1"/>
    <col min="5383" max="5384" width="18.85546875" style="39" customWidth="1"/>
    <col min="5385" max="5385" width="19.140625" style="39" customWidth="1"/>
    <col min="5386" max="5386" width="4" style="39" customWidth="1"/>
    <col min="5387" max="5387" width="1.28515625" style="39" customWidth="1"/>
    <col min="5388" max="5628" width="11.42578125" style="39"/>
    <col min="5629" max="5629" width="1.140625" style="39" customWidth="1"/>
    <col min="5630" max="5630" width="3.85546875" style="39" customWidth="1"/>
    <col min="5631" max="5631" width="33" style="39" customWidth="1"/>
    <col min="5632" max="5632" width="17.5703125" style="39" customWidth="1"/>
    <col min="5633" max="5633" width="19.28515625" style="39" customWidth="1"/>
    <col min="5634" max="5635" width="19.140625" style="39" customWidth="1"/>
    <col min="5636" max="5636" width="19" style="39" customWidth="1"/>
    <col min="5637" max="5637" width="18.7109375" style="39" customWidth="1"/>
    <col min="5638" max="5638" width="19" style="39" customWidth="1"/>
    <col min="5639" max="5640" width="18.85546875" style="39" customWidth="1"/>
    <col min="5641" max="5641" width="19.140625" style="39" customWidth="1"/>
    <col min="5642" max="5642" width="4" style="39" customWidth="1"/>
    <col min="5643" max="5643" width="1.28515625" style="39" customWidth="1"/>
    <col min="5644" max="5884" width="11.42578125" style="39"/>
    <col min="5885" max="5885" width="1.140625" style="39" customWidth="1"/>
    <col min="5886" max="5886" width="3.85546875" style="39" customWidth="1"/>
    <col min="5887" max="5887" width="33" style="39" customWidth="1"/>
    <col min="5888" max="5888" width="17.5703125" style="39" customWidth="1"/>
    <col min="5889" max="5889" width="19.28515625" style="39" customWidth="1"/>
    <col min="5890" max="5891" width="19.140625" style="39" customWidth="1"/>
    <col min="5892" max="5892" width="19" style="39" customWidth="1"/>
    <col min="5893" max="5893" width="18.7109375" style="39" customWidth="1"/>
    <col min="5894" max="5894" width="19" style="39" customWidth="1"/>
    <col min="5895" max="5896" width="18.85546875" style="39" customWidth="1"/>
    <col min="5897" max="5897" width="19.140625" style="39" customWidth="1"/>
    <col min="5898" max="5898" width="4" style="39" customWidth="1"/>
    <col min="5899" max="5899" width="1.28515625" style="39" customWidth="1"/>
    <col min="5900" max="6140" width="11.42578125" style="39"/>
    <col min="6141" max="6141" width="1.140625" style="39" customWidth="1"/>
    <col min="6142" max="6142" width="3.85546875" style="39" customWidth="1"/>
    <col min="6143" max="6143" width="33" style="39" customWidth="1"/>
    <col min="6144" max="6144" width="17.5703125" style="39" customWidth="1"/>
    <col min="6145" max="6145" width="19.28515625" style="39" customWidth="1"/>
    <col min="6146" max="6147" width="19.140625" style="39" customWidth="1"/>
    <col min="6148" max="6148" width="19" style="39" customWidth="1"/>
    <col min="6149" max="6149" width="18.7109375" style="39" customWidth="1"/>
    <col min="6150" max="6150" width="19" style="39" customWidth="1"/>
    <col min="6151" max="6152" width="18.85546875" style="39" customWidth="1"/>
    <col min="6153" max="6153" width="19.140625" style="39" customWidth="1"/>
    <col min="6154" max="6154" width="4" style="39" customWidth="1"/>
    <col min="6155" max="6155" width="1.28515625" style="39" customWidth="1"/>
    <col min="6156" max="6396" width="11.42578125" style="39"/>
    <col min="6397" max="6397" width="1.140625" style="39" customWidth="1"/>
    <col min="6398" max="6398" width="3.85546875" style="39" customWidth="1"/>
    <col min="6399" max="6399" width="33" style="39" customWidth="1"/>
    <col min="6400" max="6400" width="17.5703125" style="39" customWidth="1"/>
    <col min="6401" max="6401" width="19.28515625" style="39" customWidth="1"/>
    <col min="6402" max="6403" width="19.140625" style="39" customWidth="1"/>
    <col min="6404" max="6404" width="19" style="39" customWidth="1"/>
    <col min="6405" max="6405" width="18.7109375" style="39" customWidth="1"/>
    <col min="6406" max="6406" width="19" style="39" customWidth="1"/>
    <col min="6407" max="6408" width="18.85546875" style="39" customWidth="1"/>
    <col min="6409" max="6409" width="19.140625" style="39" customWidth="1"/>
    <col min="6410" max="6410" width="4" style="39" customWidth="1"/>
    <col min="6411" max="6411" width="1.28515625" style="39" customWidth="1"/>
    <col min="6412" max="6652" width="11.42578125" style="39"/>
    <col min="6653" max="6653" width="1.140625" style="39" customWidth="1"/>
    <col min="6654" max="6654" width="3.85546875" style="39" customWidth="1"/>
    <col min="6655" max="6655" width="33" style="39" customWidth="1"/>
    <col min="6656" max="6656" width="17.5703125" style="39" customWidth="1"/>
    <col min="6657" max="6657" width="19.28515625" style="39" customWidth="1"/>
    <col min="6658" max="6659" width="19.140625" style="39" customWidth="1"/>
    <col min="6660" max="6660" width="19" style="39" customWidth="1"/>
    <col min="6661" max="6661" width="18.7109375" style="39" customWidth="1"/>
    <col min="6662" max="6662" width="19" style="39" customWidth="1"/>
    <col min="6663" max="6664" width="18.85546875" style="39" customWidth="1"/>
    <col min="6665" max="6665" width="19.140625" style="39" customWidth="1"/>
    <col min="6666" max="6666" width="4" style="39" customWidth="1"/>
    <col min="6667" max="6667" width="1.28515625" style="39" customWidth="1"/>
    <col min="6668" max="6908" width="11.42578125" style="39"/>
    <col min="6909" max="6909" width="1.140625" style="39" customWidth="1"/>
    <col min="6910" max="6910" width="3.85546875" style="39" customWidth="1"/>
    <col min="6911" max="6911" width="33" style="39" customWidth="1"/>
    <col min="6912" max="6912" width="17.5703125" style="39" customWidth="1"/>
    <col min="6913" max="6913" width="19.28515625" style="39" customWidth="1"/>
    <col min="6914" max="6915" width="19.140625" style="39" customWidth="1"/>
    <col min="6916" max="6916" width="19" style="39" customWidth="1"/>
    <col min="6917" max="6917" width="18.7109375" style="39" customWidth="1"/>
    <col min="6918" max="6918" width="19" style="39" customWidth="1"/>
    <col min="6919" max="6920" width="18.85546875" style="39" customWidth="1"/>
    <col min="6921" max="6921" width="19.140625" style="39" customWidth="1"/>
    <col min="6922" max="6922" width="4" style="39" customWidth="1"/>
    <col min="6923" max="6923" width="1.28515625" style="39" customWidth="1"/>
    <col min="6924" max="7164" width="11.42578125" style="39"/>
    <col min="7165" max="7165" width="1.140625" style="39" customWidth="1"/>
    <col min="7166" max="7166" width="3.85546875" style="39" customWidth="1"/>
    <col min="7167" max="7167" width="33" style="39" customWidth="1"/>
    <col min="7168" max="7168" width="17.5703125" style="39" customWidth="1"/>
    <col min="7169" max="7169" width="19.28515625" style="39" customWidth="1"/>
    <col min="7170" max="7171" width="19.140625" style="39" customWidth="1"/>
    <col min="7172" max="7172" width="19" style="39" customWidth="1"/>
    <col min="7173" max="7173" width="18.7109375" style="39" customWidth="1"/>
    <col min="7174" max="7174" width="19" style="39" customWidth="1"/>
    <col min="7175" max="7176" width="18.85546875" style="39" customWidth="1"/>
    <col min="7177" max="7177" width="19.140625" style="39" customWidth="1"/>
    <col min="7178" max="7178" width="4" style="39" customWidth="1"/>
    <col min="7179" max="7179" width="1.28515625" style="39" customWidth="1"/>
    <col min="7180" max="7420" width="11.42578125" style="39"/>
    <col min="7421" max="7421" width="1.140625" style="39" customWidth="1"/>
    <col min="7422" max="7422" width="3.85546875" style="39" customWidth="1"/>
    <col min="7423" max="7423" width="33" style="39" customWidth="1"/>
    <col min="7424" max="7424" width="17.5703125" style="39" customWidth="1"/>
    <col min="7425" max="7425" width="19.28515625" style="39" customWidth="1"/>
    <col min="7426" max="7427" width="19.140625" style="39" customWidth="1"/>
    <col min="7428" max="7428" width="19" style="39" customWidth="1"/>
    <col min="7429" max="7429" width="18.7109375" style="39" customWidth="1"/>
    <col min="7430" max="7430" width="19" style="39" customWidth="1"/>
    <col min="7431" max="7432" width="18.85546875" style="39" customWidth="1"/>
    <col min="7433" max="7433" width="19.140625" style="39" customWidth="1"/>
    <col min="7434" max="7434" width="4" style="39" customWidth="1"/>
    <col min="7435" max="7435" width="1.28515625" style="39" customWidth="1"/>
    <col min="7436" max="7676" width="11.42578125" style="39"/>
    <col min="7677" max="7677" width="1.140625" style="39" customWidth="1"/>
    <col min="7678" max="7678" width="3.85546875" style="39" customWidth="1"/>
    <col min="7679" max="7679" width="33" style="39" customWidth="1"/>
    <col min="7680" max="7680" width="17.5703125" style="39" customWidth="1"/>
    <col min="7681" max="7681" width="19.28515625" style="39" customWidth="1"/>
    <col min="7682" max="7683" width="19.140625" style="39" customWidth="1"/>
    <col min="7684" max="7684" width="19" style="39" customWidth="1"/>
    <col min="7685" max="7685" width="18.7109375" style="39" customWidth="1"/>
    <col min="7686" max="7686" width="19" style="39" customWidth="1"/>
    <col min="7687" max="7688" width="18.85546875" style="39" customWidth="1"/>
    <col min="7689" max="7689" width="19.140625" style="39" customWidth="1"/>
    <col min="7690" max="7690" width="4" style="39" customWidth="1"/>
    <col min="7691" max="7691" width="1.28515625" style="39" customWidth="1"/>
    <col min="7692" max="7932" width="11.42578125" style="39"/>
    <col min="7933" max="7933" width="1.140625" style="39" customWidth="1"/>
    <col min="7934" max="7934" width="3.85546875" style="39" customWidth="1"/>
    <col min="7935" max="7935" width="33" style="39" customWidth="1"/>
    <col min="7936" max="7936" width="17.5703125" style="39" customWidth="1"/>
    <col min="7937" max="7937" width="19.28515625" style="39" customWidth="1"/>
    <col min="7938" max="7939" width="19.140625" style="39" customWidth="1"/>
    <col min="7940" max="7940" width="19" style="39" customWidth="1"/>
    <col min="7941" max="7941" width="18.7109375" style="39" customWidth="1"/>
    <col min="7942" max="7942" width="19" style="39" customWidth="1"/>
    <col min="7943" max="7944" width="18.85546875" style="39" customWidth="1"/>
    <col min="7945" max="7945" width="19.140625" style="39" customWidth="1"/>
    <col min="7946" max="7946" width="4" style="39" customWidth="1"/>
    <col min="7947" max="7947" width="1.28515625" style="39" customWidth="1"/>
    <col min="7948" max="8188" width="11.42578125" style="39"/>
    <col min="8189" max="8189" width="1.140625" style="39" customWidth="1"/>
    <col min="8190" max="8190" width="3.85546875" style="39" customWidth="1"/>
    <col min="8191" max="8191" width="33" style="39" customWidth="1"/>
    <col min="8192" max="8192" width="17.5703125" style="39" customWidth="1"/>
    <col min="8193" max="8193" width="19.28515625" style="39" customWidth="1"/>
    <col min="8194" max="8195" width="19.140625" style="39" customWidth="1"/>
    <col min="8196" max="8196" width="19" style="39" customWidth="1"/>
    <col min="8197" max="8197" width="18.7109375" style="39" customWidth="1"/>
    <col min="8198" max="8198" width="19" style="39" customWidth="1"/>
    <col min="8199" max="8200" width="18.85546875" style="39" customWidth="1"/>
    <col min="8201" max="8201" width="19.140625" style="39" customWidth="1"/>
    <col min="8202" max="8202" width="4" style="39" customWidth="1"/>
    <col min="8203" max="8203" width="1.28515625" style="39" customWidth="1"/>
    <col min="8204" max="8444" width="11.42578125" style="39"/>
    <col min="8445" max="8445" width="1.140625" style="39" customWidth="1"/>
    <col min="8446" max="8446" width="3.85546875" style="39" customWidth="1"/>
    <col min="8447" max="8447" width="33" style="39" customWidth="1"/>
    <col min="8448" max="8448" width="17.5703125" style="39" customWidth="1"/>
    <col min="8449" max="8449" width="19.28515625" style="39" customWidth="1"/>
    <col min="8450" max="8451" width="19.140625" style="39" customWidth="1"/>
    <col min="8452" max="8452" width="19" style="39" customWidth="1"/>
    <col min="8453" max="8453" width="18.7109375" style="39" customWidth="1"/>
    <col min="8454" max="8454" width="19" style="39" customWidth="1"/>
    <col min="8455" max="8456" width="18.85546875" style="39" customWidth="1"/>
    <col min="8457" max="8457" width="19.140625" style="39" customWidth="1"/>
    <col min="8458" max="8458" width="4" style="39" customWidth="1"/>
    <col min="8459" max="8459" width="1.28515625" style="39" customWidth="1"/>
    <col min="8460" max="8700" width="11.42578125" style="39"/>
    <col min="8701" max="8701" width="1.140625" style="39" customWidth="1"/>
    <col min="8702" max="8702" width="3.85546875" style="39" customWidth="1"/>
    <col min="8703" max="8703" width="33" style="39" customWidth="1"/>
    <col min="8704" max="8704" width="17.5703125" style="39" customWidth="1"/>
    <col min="8705" max="8705" width="19.28515625" style="39" customWidth="1"/>
    <col min="8706" max="8707" width="19.140625" style="39" customWidth="1"/>
    <col min="8708" max="8708" width="19" style="39" customWidth="1"/>
    <col min="8709" max="8709" width="18.7109375" style="39" customWidth="1"/>
    <col min="8710" max="8710" width="19" style="39" customWidth="1"/>
    <col min="8711" max="8712" width="18.85546875" style="39" customWidth="1"/>
    <col min="8713" max="8713" width="19.140625" style="39" customWidth="1"/>
    <col min="8714" max="8714" width="4" style="39" customWidth="1"/>
    <col min="8715" max="8715" width="1.28515625" style="39" customWidth="1"/>
    <col min="8716" max="8956" width="11.42578125" style="39"/>
    <col min="8957" max="8957" width="1.140625" style="39" customWidth="1"/>
    <col min="8958" max="8958" width="3.85546875" style="39" customWidth="1"/>
    <col min="8959" max="8959" width="33" style="39" customWidth="1"/>
    <col min="8960" max="8960" width="17.5703125" style="39" customWidth="1"/>
    <col min="8961" max="8961" width="19.28515625" style="39" customWidth="1"/>
    <col min="8962" max="8963" width="19.140625" style="39" customWidth="1"/>
    <col min="8964" max="8964" width="19" style="39" customWidth="1"/>
    <col min="8965" max="8965" width="18.7109375" style="39" customWidth="1"/>
    <col min="8966" max="8966" width="19" style="39" customWidth="1"/>
    <col min="8967" max="8968" width="18.85546875" style="39" customWidth="1"/>
    <col min="8969" max="8969" width="19.140625" style="39" customWidth="1"/>
    <col min="8970" max="8970" width="4" style="39" customWidth="1"/>
    <col min="8971" max="8971" width="1.28515625" style="39" customWidth="1"/>
    <col min="8972" max="9212" width="11.42578125" style="39"/>
    <col min="9213" max="9213" width="1.140625" style="39" customWidth="1"/>
    <col min="9214" max="9214" width="3.85546875" style="39" customWidth="1"/>
    <col min="9215" max="9215" width="33" style="39" customWidth="1"/>
    <col min="9216" max="9216" width="17.5703125" style="39" customWidth="1"/>
    <col min="9217" max="9217" width="19.28515625" style="39" customWidth="1"/>
    <col min="9218" max="9219" width="19.140625" style="39" customWidth="1"/>
    <col min="9220" max="9220" width="19" style="39" customWidth="1"/>
    <col min="9221" max="9221" width="18.7109375" style="39" customWidth="1"/>
    <col min="9222" max="9222" width="19" style="39" customWidth="1"/>
    <col min="9223" max="9224" width="18.85546875" style="39" customWidth="1"/>
    <col min="9225" max="9225" width="19.140625" style="39" customWidth="1"/>
    <col min="9226" max="9226" width="4" style="39" customWidth="1"/>
    <col min="9227" max="9227" width="1.28515625" style="39" customWidth="1"/>
    <col min="9228" max="9468" width="11.42578125" style="39"/>
    <col min="9469" max="9469" width="1.140625" style="39" customWidth="1"/>
    <col min="9470" max="9470" width="3.85546875" style="39" customWidth="1"/>
    <col min="9471" max="9471" width="33" style="39" customWidth="1"/>
    <col min="9472" max="9472" width="17.5703125" style="39" customWidth="1"/>
    <col min="9473" max="9473" width="19.28515625" style="39" customWidth="1"/>
    <col min="9474" max="9475" width="19.140625" style="39" customWidth="1"/>
    <col min="9476" max="9476" width="19" style="39" customWidth="1"/>
    <col min="9477" max="9477" width="18.7109375" style="39" customWidth="1"/>
    <col min="9478" max="9478" width="19" style="39" customWidth="1"/>
    <col min="9479" max="9480" width="18.85546875" style="39" customWidth="1"/>
    <col min="9481" max="9481" width="19.140625" style="39" customWidth="1"/>
    <col min="9482" max="9482" width="4" style="39" customWidth="1"/>
    <col min="9483" max="9483" width="1.28515625" style="39" customWidth="1"/>
    <col min="9484" max="9724" width="11.42578125" style="39"/>
    <col min="9725" max="9725" width="1.140625" style="39" customWidth="1"/>
    <col min="9726" max="9726" width="3.85546875" style="39" customWidth="1"/>
    <col min="9727" max="9727" width="33" style="39" customWidth="1"/>
    <col min="9728" max="9728" width="17.5703125" style="39" customWidth="1"/>
    <col min="9729" max="9729" width="19.28515625" style="39" customWidth="1"/>
    <col min="9730" max="9731" width="19.140625" style="39" customWidth="1"/>
    <col min="9732" max="9732" width="19" style="39" customWidth="1"/>
    <col min="9733" max="9733" width="18.7109375" style="39" customWidth="1"/>
    <col min="9734" max="9734" width="19" style="39" customWidth="1"/>
    <col min="9735" max="9736" width="18.85546875" style="39" customWidth="1"/>
    <col min="9737" max="9737" width="19.140625" style="39" customWidth="1"/>
    <col min="9738" max="9738" width="4" style="39" customWidth="1"/>
    <col min="9739" max="9739" width="1.28515625" style="39" customWidth="1"/>
    <col min="9740" max="9980" width="11.42578125" style="39"/>
    <col min="9981" max="9981" width="1.140625" style="39" customWidth="1"/>
    <col min="9982" max="9982" width="3.85546875" style="39" customWidth="1"/>
    <col min="9983" max="9983" width="33" style="39" customWidth="1"/>
    <col min="9984" max="9984" width="17.5703125" style="39" customWidth="1"/>
    <col min="9985" max="9985" width="19.28515625" style="39" customWidth="1"/>
    <col min="9986" max="9987" width="19.140625" style="39" customWidth="1"/>
    <col min="9988" max="9988" width="19" style="39" customWidth="1"/>
    <col min="9989" max="9989" width="18.7109375" style="39" customWidth="1"/>
    <col min="9990" max="9990" width="19" style="39" customWidth="1"/>
    <col min="9991" max="9992" width="18.85546875" style="39" customWidth="1"/>
    <col min="9993" max="9993" width="19.140625" style="39" customWidth="1"/>
    <col min="9994" max="9994" width="4" style="39" customWidth="1"/>
    <col min="9995" max="9995" width="1.28515625" style="39" customWidth="1"/>
    <col min="9996" max="10236" width="11.42578125" style="39"/>
    <col min="10237" max="10237" width="1.140625" style="39" customWidth="1"/>
    <col min="10238" max="10238" width="3.85546875" style="39" customWidth="1"/>
    <col min="10239" max="10239" width="33" style="39" customWidth="1"/>
    <col min="10240" max="10240" width="17.5703125" style="39" customWidth="1"/>
    <col min="10241" max="10241" width="19.28515625" style="39" customWidth="1"/>
    <col min="10242" max="10243" width="19.140625" style="39" customWidth="1"/>
    <col min="10244" max="10244" width="19" style="39" customWidth="1"/>
    <col min="10245" max="10245" width="18.7109375" style="39" customWidth="1"/>
    <col min="10246" max="10246" width="19" style="39" customWidth="1"/>
    <col min="10247" max="10248" width="18.85546875" style="39" customWidth="1"/>
    <col min="10249" max="10249" width="19.140625" style="39" customWidth="1"/>
    <col min="10250" max="10250" width="4" style="39" customWidth="1"/>
    <col min="10251" max="10251" width="1.28515625" style="39" customWidth="1"/>
    <col min="10252" max="10492" width="11.42578125" style="39"/>
    <col min="10493" max="10493" width="1.140625" style="39" customWidth="1"/>
    <col min="10494" max="10494" width="3.85546875" style="39" customWidth="1"/>
    <col min="10495" max="10495" width="33" style="39" customWidth="1"/>
    <col min="10496" max="10496" width="17.5703125" style="39" customWidth="1"/>
    <col min="10497" max="10497" width="19.28515625" style="39" customWidth="1"/>
    <col min="10498" max="10499" width="19.140625" style="39" customWidth="1"/>
    <col min="10500" max="10500" width="19" style="39" customWidth="1"/>
    <col min="10501" max="10501" width="18.7109375" style="39" customWidth="1"/>
    <col min="10502" max="10502" width="19" style="39" customWidth="1"/>
    <col min="10503" max="10504" width="18.85546875" style="39" customWidth="1"/>
    <col min="10505" max="10505" width="19.140625" style="39" customWidth="1"/>
    <col min="10506" max="10506" width="4" style="39" customWidth="1"/>
    <col min="10507" max="10507" width="1.28515625" style="39" customWidth="1"/>
    <col min="10508" max="10748" width="11.42578125" style="39"/>
    <col min="10749" max="10749" width="1.140625" style="39" customWidth="1"/>
    <col min="10750" max="10750" width="3.85546875" style="39" customWidth="1"/>
    <col min="10751" max="10751" width="33" style="39" customWidth="1"/>
    <col min="10752" max="10752" width="17.5703125" style="39" customWidth="1"/>
    <col min="10753" max="10753" width="19.28515625" style="39" customWidth="1"/>
    <col min="10754" max="10755" width="19.140625" style="39" customWidth="1"/>
    <col min="10756" max="10756" width="19" style="39" customWidth="1"/>
    <col min="10757" max="10757" width="18.7109375" style="39" customWidth="1"/>
    <col min="10758" max="10758" width="19" style="39" customWidth="1"/>
    <col min="10759" max="10760" width="18.85546875" style="39" customWidth="1"/>
    <col min="10761" max="10761" width="19.140625" style="39" customWidth="1"/>
    <col min="10762" max="10762" width="4" style="39" customWidth="1"/>
    <col min="10763" max="10763" width="1.28515625" style="39" customWidth="1"/>
    <col min="10764" max="11004" width="11.42578125" style="39"/>
    <col min="11005" max="11005" width="1.140625" style="39" customWidth="1"/>
    <col min="11006" max="11006" width="3.85546875" style="39" customWidth="1"/>
    <col min="11007" max="11007" width="33" style="39" customWidth="1"/>
    <col min="11008" max="11008" width="17.5703125" style="39" customWidth="1"/>
    <col min="11009" max="11009" width="19.28515625" style="39" customWidth="1"/>
    <col min="11010" max="11011" width="19.140625" style="39" customWidth="1"/>
    <col min="11012" max="11012" width="19" style="39" customWidth="1"/>
    <col min="11013" max="11013" width="18.7109375" style="39" customWidth="1"/>
    <col min="11014" max="11014" width="19" style="39" customWidth="1"/>
    <col min="11015" max="11016" width="18.85546875" style="39" customWidth="1"/>
    <col min="11017" max="11017" width="19.140625" style="39" customWidth="1"/>
    <col min="11018" max="11018" width="4" style="39" customWidth="1"/>
    <col min="11019" max="11019" width="1.28515625" style="39" customWidth="1"/>
    <col min="11020" max="11260" width="11.42578125" style="39"/>
    <col min="11261" max="11261" width="1.140625" style="39" customWidth="1"/>
    <col min="11262" max="11262" width="3.85546875" style="39" customWidth="1"/>
    <col min="11263" max="11263" width="33" style="39" customWidth="1"/>
    <col min="11264" max="11264" width="17.5703125" style="39" customWidth="1"/>
    <col min="11265" max="11265" width="19.28515625" style="39" customWidth="1"/>
    <col min="11266" max="11267" width="19.140625" style="39" customWidth="1"/>
    <col min="11268" max="11268" width="19" style="39" customWidth="1"/>
    <col min="11269" max="11269" width="18.7109375" style="39" customWidth="1"/>
    <col min="11270" max="11270" width="19" style="39" customWidth="1"/>
    <col min="11271" max="11272" width="18.85546875" style="39" customWidth="1"/>
    <col min="11273" max="11273" width="19.140625" style="39" customWidth="1"/>
    <col min="11274" max="11274" width="4" style="39" customWidth="1"/>
    <col min="11275" max="11275" width="1.28515625" style="39" customWidth="1"/>
    <col min="11276" max="11516" width="11.42578125" style="39"/>
    <col min="11517" max="11517" width="1.140625" style="39" customWidth="1"/>
    <col min="11518" max="11518" width="3.85546875" style="39" customWidth="1"/>
    <col min="11519" max="11519" width="33" style="39" customWidth="1"/>
    <col min="11520" max="11520" width="17.5703125" style="39" customWidth="1"/>
    <col min="11521" max="11521" width="19.28515625" style="39" customWidth="1"/>
    <col min="11522" max="11523" width="19.140625" style="39" customWidth="1"/>
    <col min="11524" max="11524" width="19" style="39" customWidth="1"/>
    <col min="11525" max="11525" width="18.7109375" style="39" customWidth="1"/>
    <col min="11526" max="11526" width="19" style="39" customWidth="1"/>
    <col min="11527" max="11528" width="18.85546875" style="39" customWidth="1"/>
    <col min="11529" max="11529" width="19.140625" style="39" customWidth="1"/>
    <col min="11530" max="11530" width="4" style="39" customWidth="1"/>
    <col min="11531" max="11531" width="1.28515625" style="39" customWidth="1"/>
    <col min="11532" max="11772" width="11.42578125" style="39"/>
    <col min="11773" max="11773" width="1.140625" style="39" customWidth="1"/>
    <col min="11774" max="11774" width="3.85546875" style="39" customWidth="1"/>
    <col min="11775" max="11775" width="33" style="39" customWidth="1"/>
    <col min="11776" max="11776" width="17.5703125" style="39" customWidth="1"/>
    <col min="11777" max="11777" width="19.28515625" style="39" customWidth="1"/>
    <col min="11778" max="11779" width="19.140625" style="39" customWidth="1"/>
    <col min="11780" max="11780" width="19" style="39" customWidth="1"/>
    <col min="11781" max="11781" width="18.7109375" style="39" customWidth="1"/>
    <col min="11782" max="11782" width="19" style="39" customWidth="1"/>
    <col min="11783" max="11784" width="18.85546875" style="39" customWidth="1"/>
    <col min="11785" max="11785" width="19.140625" style="39" customWidth="1"/>
    <col min="11786" max="11786" width="4" style="39" customWidth="1"/>
    <col min="11787" max="11787" width="1.28515625" style="39" customWidth="1"/>
    <col min="11788" max="12028" width="11.42578125" style="39"/>
    <col min="12029" max="12029" width="1.140625" style="39" customWidth="1"/>
    <col min="12030" max="12030" width="3.85546875" style="39" customWidth="1"/>
    <col min="12031" max="12031" width="33" style="39" customWidth="1"/>
    <col min="12032" max="12032" width="17.5703125" style="39" customWidth="1"/>
    <col min="12033" max="12033" width="19.28515625" style="39" customWidth="1"/>
    <col min="12034" max="12035" width="19.140625" style="39" customWidth="1"/>
    <col min="12036" max="12036" width="19" style="39" customWidth="1"/>
    <col min="12037" max="12037" width="18.7109375" style="39" customWidth="1"/>
    <col min="12038" max="12038" width="19" style="39" customWidth="1"/>
    <col min="12039" max="12040" width="18.85546875" style="39" customWidth="1"/>
    <col min="12041" max="12041" width="19.140625" style="39" customWidth="1"/>
    <col min="12042" max="12042" width="4" style="39" customWidth="1"/>
    <col min="12043" max="12043" width="1.28515625" style="39" customWidth="1"/>
    <col min="12044" max="12284" width="11.42578125" style="39"/>
    <col min="12285" max="12285" width="1.140625" style="39" customWidth="1"/>
    <col min="12286" max="12286" width="3.85546875" style="39" customWidth="1"/>
    <col min="12287" max="12287" width="33" style="39" customWidth="1"/>
    <col min="12288" max="12288" width="17.5703125" style="39" customWidth="1"/>
    <col min="12289" max="12289" width="19.28515625" style="39" customWidth="1"/>
    <col min="12290" max="12291" width="19.140625" style="39" customWidth="1"/>
    <col min="12292" max="12292" width="19" style="39" customWidth="1"/>
    <col min="12293" max="12293" width="18.7109375" style="39" customWidth="1"/>
    <col min="12294" max="12294" width="19" style="39" customWidth="1"/>
    <col min="12295" max="12296" width="18.85546875" style="39" customWidth="1"/>
    <col min="12297" max="12297" width="19.140625" style="39" customWidth="1"/>
    <col min="12298" max="12298" width="4" style="39" customWidth="1"/>
    <col min="12299" max="12299" width="1.28515625" style="39" customWidth="1"/>
    <col min="12300" max="12540" width="11.42578125" style="39"/>
    <col min="12541" max="12541" width="1.140625" style="39" customWidth="1"/>
    <col min="12542" max="12542" width="3.85546875" style="39" customWidth="1"/>
    <col min="12543" max="12543" width="33" style="39" customWidth="1"/>
    <col min="12544" max="12544" width="17.5703125" style="39" customWidth="1"/>
    <col min="12545" max="12545" width="19.28515625" style="39" customWidth="1"/>
    <col min="12546" max="12547" width="19.140625" style="39" customWidth="1"/>
    <col min="12548" max="12548" width="19" style="39" customWidth="1"/>
    <col min="12549" max="12549" width="18.7109375" style="39" customWidth="1"/>
    <col min="12550" max="12550" width="19" style="39" customWidth="1"/>
    <col min="12551" max="12552" width="18.85546875" style="39" customWidth="1"/>
    <col min="12553" max="12553" width="19.140625" style="39" customWidth="1"/>
    <col min="12554" max="12554" width="4" style="39" customWidth="1"/>
    <col min="12555" max="12555" width="1.28515625" style="39" customWidth="1"/>
    <col min="12556" max="12796" width="11.42578125" style="39"/>
    <col min="12797" max="12797" width="1.140625" style="39" customWidth="1"/>
    <col min="12798" max="12798" width="3.85546875" style="39" customWidth="1"/>
    <col min="12799" max="12799" width="33" style="39" customWidth="1"/>
    <col min="12800" max="12800" width="17.5703125" style="39" customWidth="1"/>
    <col min="12801" max="12801" width="19.28515625" style="39" customWidth="1"/>
    <col min="12802" max="12803" width="19.140625" style="39" customWidth="1"/>
    <col min="12804" max="12804" width="19" style="39" customWidth="1"/>
    <col min="12805" max="12805" width="18.7109375" style="39" customWidth="1"/>
    <col min="12806" max="12806" width="19" style="39" customWidth="1"/>
    <col min="12807" max="12808" width="18.85546875" style="39" customWidth="1"/>
    <col min="12809" max="12809" width="19.140625" style="39" customWidth="1"/>
    <col min="12810" max="12810" width="4" style="39" customWidth="1"/>
    <col min="12811" max="12811" width="1.28515625" style="39" customWidth="1"/>
    <col min="12812" max="13052" width="11.42578125" style="39"/>
    <col min="13053" max="13053" width="1.140625" style="39" customWidth="1"/>
    <col min="13054" max="13054" width="3.85546875" style="39" customWidth="1"/>
    <col min="13055" max="13055" width="33" style="39" customWidth="1"/>
    <col min="13056" max="13056" width="17.5703125" style="39" customWidth="1"/>
    <col min="13057" max="13057" width="19.28515625" style="39" customWidth="1"/>
    <col min="13058" max="13059" width="19.140625" style="39" customWidth="1"/>
    <col min="13060" max="13060" width="19" style="39" customWidth="1"/>
    <col min="13061" max="13061" width="18.7109375" style="39" customWidth="1"/>
    <col min="13062" max="13062" width="19" style="39" customWidth="1"/>
    <col min="13063" max="13064" width="18.85546875" style="39" customWidth="1"/>
    <col min="13065" max="13065" width="19.140625" style="39" customWidth="1"/>
    <col min="13066" max="13066" width="4" style="39" customWidth="1"/>
    <col min="13067" max="13067" width="1.28515625" style="39" customWidth="1"/>
    <col min="13068" max="13308" width="11.42578125" style="39"/>
    <col min="13309" max="13309" width="1.140625" style="39" customWidth="1"/>
    <col min="13310" max="13310" width="3.85546875" style="39" customWidth="1"/>
    <col min="13311" max="13311" width="33" style="39" customWidth="1"/>
    <col min="13312" max="13312" width="17.5703125" style="39" customWidth="1"/>
    <col min="13313" max="13313" width="19.28515625" style="39" customWidth="1"/>
    <col min="13314" max="13315" width="19.140625" style="39" customWidth="1"/>
    <col min="13316" max="13316" width="19" style="39" customWidth="1"/>
    <col min="13317" max="13317" width="18.7109375" style="39" customWidth="1"/>
    <col min="13318" max="13318" width="19" style="39" customWidth="1"/>
    <col min="13319" max="13320" width="18.85546875" style="39" customWidth="1"/>
    <col min="13321" max="13321" width="19.140625" style="39" customWidth="1"/>
    <col min="13322" max="13322" width="4" style="39" customWidth="1"/>
    <col min="13323" max="13323" width="1.28515625" style="39" customWidth="1"/>
    <col min="13324" max="13564" width="11.42578125" style="39"/>
    <col min="13565" max="13565" width="1.140625" style="39" customWidth="1"/>
    <col min="13566" max="13566" width="3.85546875" style="39" customWidth="1"/>
    <col min="13567" max="13567" width="33" style="39" customWidth="1"/>
    <col min="13568" max="13568" width="17.5703125" style="39" customWidth="1"/>
    <col min="13569" max="13569" width="19.28515625" style="39" customWidth="1"/>
    <col min="13570" max="13571" width="19.140625" style="39" customWidth="1"/>
    <col min="13572" max="13572" width="19" style="39" customWidth="1"/>
    <col min="13573" max="13573" width="18.7109375" style="39" customWidth="1"/>
    <col min="13574" max="13574" width="19" style="39" customWidth="1"/>
    <col min="13575" max="13576" width="18.85546875" style="39" customWidth="1"/>
    <col min="13577" max="13577" width="19.140625" style="39" customWidth="1"/>
    <col min="13578" max="13578" width="4" style="39" customWidth="1"/>
    <col min="13579" max="13579" width="1.28515625" style="39" customWidth="1"/>
    <col min="13580" max="13820" width="11.42578125" style="39"/>
    <col min="13821" max="13821" width="1.140625" style="39" customWidth="1"/>
    <col min="13822" max="13822" width="3.85546875" style="39" customWidth="1"/>
    <col min="13823" max="13823" width="33" style="39" customWidth="1"/>
    <col min="13824" max="13824" width="17.5703125" style="39" customWidth="1"/>
    <col min="13825" max="13825" width="19.28515625" style="39" customWidth="1"/>
    <col min="13826" max="13827" width="19.140625" style="39" customWidth="1"/>
    <col min="13828" max="13828" width="19" style="39" customWidth="1"/>
    <col min="13829" max="13829" width="18.7109375" style="39" customWidth="1"/>
    <col min="13830" max="13830" width="19" style="39" customWidth="1"/>
    <col min="13831" max="13832" width="18.85546875" style="39" customWidth="1"/>
    <col min="13833" max="13833" width="19.140625" style="39" customWidth="1"/>
    <col min="13834" max="13834" width="4" style="39" customWidth="1"/>
    <col min="13835" max="13835" width="1.28515625" style="39" customWidth="1"/>
    <col min="13836" max="14076" width="11.42578125" style="39"/>
    <col min="14077" max="14077" width="1.140625" style="39" customWidth="1"/>
    <col min="14078" max="14078" width="3.85546875" style="39" customWidth="1"/>
    <col min="14079" max="14079" width="33" style="39" customWidth="1"/>
    <col min="14080" max="14080" width="17.5703125" style="39" customWidth="1"/>
    <col min="14081" max="14081" width="19.28515625" style="39" customWidth="1"/>
    <col min="14082" max="14083" width="19.140625" style="39" customWidth="1"/>
    <col min="14084" max="14084" width="19" style="39" customWidth="1"/>
    <col min="14085" max="14085" width="18.7109375" style="39" customWidth="1"/>
    <col min="14086" max="14086" width="19" style="39" customWidth="1"/>
    <col min="14087" max="14088" width="18.85546875" style="39" customWidth="1"/>
    <col min="14089" max="14089" width="19.140625" style="39" customWidth="1"/>
    <col min="14090" max="14090" width="4" style="39" customWidth="1"/>
    <col min="14091" max="14091" width="1.28515625" style="39" customWidth="1"/>
    <col min="14092" max="14332" width="11.42578125" style="39"/>
    <col min="14333" max="14333" width="1.140625" style="39" customWidth="1"/>
    <col min="14334" max="14334" width="3.85546875" style="39" customWidth="1"/>
    <col min="14335" max="14335" width="33" style="39" customWidth="1"/>
    <col min="14336" max="14336" width="17.5703125" style="39" customWidth="1"/>
    <col min="14337" max="14337" width="19.28515625" style="39" customWidth="1"/>
    <col min="14338" max="14339" width="19.140625" style="39" customWidth="1"/>
    <col min="14340" max="14340" width="19" style="39" customWidth="1"/>
    <col min="14341" max="14341" width="18.7109375" style="39" customWidth="1"/>
    <col min="14342" max="14342" width="19" style="39" customWidth="1"/>
    <col min="14343" max="14344" width="18.85546875" style="39" customWidth="1"/>
    <col min="14345" max="14345" width="19.140625" style="39" customWidth="1"/>
    <col min="14346" max="14346" width="4" style="39" customWidth="1"/>
    <col min="14347" max="14347" width="1.28515625" style="39" customWidth="1"/>
    <col min="14348" max="14588" width="11.42578125" style="39"/>
    <col min="14589" max="14589" width="1.140625" style="39" customWidth="1"/>
    <col min="14590" max="14590" width="3.85546875" style="39" customWidth="1"/>
    <col min="14591" max="14591" width="33" style="39" customWidth="1"/>
    <col min="14592" max="14592" width="17.5703125" style="39" customWidth="1"/>
    <col min="14593" max="14593" width="19.28515625" style="39" customWidth="1"/>
    <col min="14594" max="14595" width="19.140625" style="39" customWidth="1"/>
    <col min="14596" max="14596" width="19" style="39" customWidth="1"/>
    <col min="14597" max="14597" width="18.7109375" style="39" customWidth="1"/>
    <col min="14598" max="14598" width="19" style="39" customWidth="1"/>
    <col min="14599" max="14600" width="18.85546875" style="39" customWidth="1"/>
    <col min="14601" max="14601" width="19.140625" style="39" customWidth="1"/>
    <col min="14602" max="14602" width="4" style="39" customWidth="1"/>
    <col min="14603" max="14603" width="1.28515625" style="39" customWidth="1"/>
    <col min="14604" max="14844" width="11.42578125" style="39"/>
    <col min="14845" max="14845" width="1.140625" style="39" customWidth="1"/>
    <col min="14846" max="14846" width="3.85546875" style="39" customWidth="1"/>
    <col min="14847" max="14847" width="33" style="39" customWidth="1"/>
    <col min="14848" max="14848" width="17.5703125" style="39" customWidth="1"/>
    <col min="14849" max="14849" width="19.28515625" style="39" customWidth="1"/>
    <col min="14850" max="14851" width="19.140625" style="39" customWidth="1"/>
    <col min="14852" max="14852" width="19" style="39" customWidth="1"/>
    <col min="14853" max="14853" width="18.7109375" style="39" customWidth="1"/>
    <col min="14854" max="14854" width="19" style="39" customWidth="1"/>
    <col min="14855" max="14856" width="18.85546875" style="39" customWidth="1"/>
    <col min="14857" max="14857" width="19.140625" style="39" customWidth="1"/>
    <col min="14858" max="14858" width="4" style="39" customWidth="1"/>
    <col min="14859" max="14859" width="1.28515625" style="39" customWidth="1"/>
    <col min="14860" max="15100" width="11.42578125" style="39"/>
    <col min="15101" max="15101" width="1.140625" style="39" customWidth="1"/>
    <col min="15102" max="15102" width="3.85546875" style="39" customWidth="1"/>
    <col min="15103" max="15103" width="33" style="39" customWidth="1"/>
    <col min="15104" max="15104" width="17.5703125" style="39" customWidth="1"/>
    <col min="15105" max="15105" width="19.28515625" style="39" customWidth="1"/>
    <col min="15106" max="15107" width="19.140625" style="39" customWidth="1"/>
    <col min="15108" max="15108" width="19" style="39" customWidth="1"/>
    <col min="15109" max="15109" width="18.7109375" style="39" customWidth="1"/>
    <col min="15110" max="15110" width="19" style="39" customWidth="1"/>
    <col min="15111" max="15112" width="18.85546875" style="39" customWidth="1"/>
    <col min="15113" max="15113" width="19.140625" style="39" customWidth="1"/>
    <col min="15114" max="15114" width="4" style="39" customWidth="1"/>
    <col min="15115" max="15115" width="1.28515625" style="39" customWidth="1"/>
    <col min="15116" max="15356" width="11.42578125" style="39"/>
    <col min="15357" max="15357" width="1.140625" style="39" customWidth="1"/>
    <col min="15358" max="15358" width="3.85546875" style="39" customWidth="1"/>
    <col min="15359" max="15359" width="33" style="39" customWidth="1"/>
    <col min="15360" max="15360" width="17.5703125" style="39" customWidth="1"/>
    <col min="15361" max="15361" width="19.28515625" style="39" customWidth="1"/>
    <col min="15362" max="15363" width="19.140625" style="39" customWidth="1"/>
    <col min="15364" max="15364" width="19" style="39" customWidth="1"/>
    <col min="15365" max="15365" width="18.7109375" style="39" customWidth="1"/>
    <col min="15366" max="15366" width="19" style="39" customWidth="1"/>
    <col min="15367" max="15368" width="18.85546875" style="39" customWidth="1"/>
    <col min="15369" max="15369" width="19.140625" style="39" customWidth="1"/>
    <col min="15370" max="15370" width="4" style="39" customWidth="1"/>
    <col min="15371" max="15371" width="1.28515625" style="39" customWidth="1"/>
    <col min="15372" max="15612" width="11.42578125" style="39"/>
    <col min="15613" max="15613" width="1.140625" style="39" customWidth="1"/>
    <col min="15614" max="15614" width="3.85546875" style="39" customWidth="1"/>
    <col min="15615" max="15615" width="33" style="39" customWidth="1"/>
    <col min="15616" max="15616" width="17.5703125" style="39" customWidth="1"/>
    <col min="15617" max="15617" width="19.28515625" style="39" customWidth="1"/>
    <col min="15618" max="15619" width="19.140625" style="39" customWidth="1"/>
    <col min="15620" max="15620" width="19" style="39" customWidth="1"/>
    <col min="15621" max="15621" width="18.7109375" style="39" customWidth="1"/>
    <col min="15622" max="15622" width="19" style="39" customWidth="1"/>
    <col min="15623" max="15624" width="18.85546875" style="39" customWidth="1"/>
    <col min="15625" max="15625" width="19.140625" style="39" customWidth="1"/>
    <col min="15626" max="15626" width="4" style="39" customWidth="1"/>
    <col min="15627" max="15627" width="1.28515625" style="39" customWidth="1"/>
    <col min="15628" max="15868" width="11.42578125" style="39"/>
    <col min="15869" max="15869" width="1.140625" style="39" customWidth="1"/>
    <col min="15870" max="15870" width="3.85546875" style="39" customWidth="1"/>
    <col min="15871" max="15871" width="33" style="39" customWidth="1"/>
    <col min="15872" max="15872" width="17.5703125" style="39" customWidth="1"/>
    <col min="15873" max="15873" width="19.28515625" style="39" customWidth="1"/>
    <col min="15874" max="15875" width="19.140625" style="39" customWidth="1"/>
    <col min="15876" max="15876" width="19" style="39" customWidth="1"/>
    <col min="15877" max="15877" width="18.7109375" style="39" customWidth="1"/>
    <col min="15878" max="15878" width="19" style="39" customWidth="1"/>
    <col min="15879" max="15880" width="18.85546875" style="39" customWidth="1"/>
    <col min="15881" max="15881" width="19.140625" style="39" customWidth="1"/>
    <col min="15882" max="15882" width="4" style="39" customWidth="1"/>
    <col min="15883" max="15883" width="1.28515625" style="39" customWidth="1"/>
    <col min="15884" max="16124" width="11.42578125" style="39"/>
    <col min="16125" max="16125" width="1.140625" style="39" customWidth="1"/>
    <col min="16126" max="16126" width="3.85546875" style="39" customWidth="1"/>
    <col min="16127" max="16127" width="33" style="39" customWidth="1"/>
    <col min="16128" max="16128" width="17.5703125" style="39" customWidth="1"/>
    <col min="16129" max="16129" width="19.28515625" style="39" customWidth="1"/>
    <col min="16130" max="16131" width="19.140625" style="39" customWidth="1"/>
    <col min="16132" max="16132" width="19" style="39" customWidth="1"/>
    <col min="16133" max="16133" width="18.7109375" style="39" customWidth="1"/>
    <col min="16134" max="16134" width="19" style="39" customWidth="1"/>
    <col min="16135" max="16136" width="18.85546875" style="39" customWidth="1"/>
    <col min="16137" max="16137" width="19.140625" style="39" customWidth="1"/>
    <col min="16138" max="16138" width="4" style="39" customWidth="1"/>
    <col min="16139" max="16139" width="1.28515625" style="39" customWidth="1"/>
    <col min="16140" max="16384" width="11.42578125" style="39"/>
  </cols>
  <sheetData>
    <row r="1" spans="1:15" ht="8.25" customHeight="1" thickTop="1">
      <c r="A1" s="35"/>
      <c r="B1" s="36"/>
      <c r="C1" s="36"/>
      <c r="D1" s="37"/>
      <c r="E1" s="36"/>
      <c r="F1" s="37"/>
      <c r="G1" s="37"/>
      <c r="H1" s="37"/>
      <c r="I1" s="37"/>
      <c r="J1" s="37"/>
      <c r="K1" s="37"/>
      <c r="L1" s="37"/>
      <c r="M1" s="37"/>
      <c r="N1" s="36"/>
      <c r="O1" s="38"/>
    </row>
    <row r="2" spans="1:15" ht="18" customHeight="1">
      <c r="A2" s="40"/>
      <c r="B2" s="41"/>
      <c r="C2" s="251" t="s">
        <v>0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O2" s="42"/>
    </row>
    <row r="3" spans="1:15" ht="19.5" customHeight="1">
      <c r="A3" s="40"/>
      <c r="C3" s="251" t="s">
        <v>1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O3" s="42"/>
    </row>
    <row r="4" spans="1:15" ht="15">
      <c r="A4" s="40"/>
      <c r="C4" s="252" t="s">
        <v>37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O4" s="42"/>
    </row>
    <row r="5" spans="1:15" ht="15" customHeight="1">
      <c r="A5" s="40"/>
      <c r="C5" s="253" t="s">
        <v>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O5" s="42"/>
    </row>
    <row r="6" spans="1:15" ht="15.75" customHeight="1">
      <c r="A6" s="40"/>
      <c r="C6" s="254" t="s">
        <v>156</v>
      </c>
      <c r="D6" s="254"/>
      <c r="E6" s="254"/>
      <c r="F6" s="254"/>
      <c r="G6" s="254"/>
      <c r="H6" s="254"/>
      <c r="I6" s="254"/>
      <c r="J6" s="254"/>
      <c r="K6" s="254"/>
      <c r="L6" s="254"/>
      <c r="M6" s="254"/>
      <c r="O6" s="42"/>
    </row>
    <row r="7" spans="1:15" ht="5.25" customHeight="1" thickBot="1">
      <c r="A7" s="40"/>
      <c r="D7" s="39"/>
      <c r="F7" s="39"/>
      <c r="G7" s="39"/>
      <c r="H7" s="39"/>
      <c r="I7" s="39"/>
      <c r="J7" s="39"/>
      <c r="K7" s="39"/>
      <c r="L7" s="39"/>
      <c r="M7" s="39"/>
      <c r="O7" s="42"/>
    </row>
    <row r="8" spans="1:15">
      <c r="A8" s="40"/>
      <c r="C8" s="68"/>
      <c r="D8" s="69" t="s">
        <v>8</v>
      </c>
      <c r="E8" s="70" t="s">
        <v>9</v>
      </c>
      <c r="F8" s="69" t="s">
        <v>38</v>
      </c>
      <c r="G8" s="69" t="s">
        <v>39</v>
      </c>
      <c r="H8" s="71" t="s">
        <v>8</v>
      </c>
      <c r="I8" s="72" t="s">
        <v>12</v>
      </c>
      <c r="J8" s="72" t="s">
        <v>13</v>
      </c>
      <c r="K8" s="71" t="s">
        <v>14</v>
      </c>
      <c r="L8" s="71" t="s">
        <v>8</v>
      </c>
      <c r="M8" s="71" t="s">
        <v>15</v>
      </c>
      <c r="O8" s="42"/>
    </row>
    <row r="9" spans="1:15" ht="13.5" thickBot="1">
      <c r="A9" s="40"/>
      <c r="B9" s="39" t="s">
        <v>16</v>
      </c>
      <c r="C9" s="73" t="s">
        <v>40</v>
      </c>
      <c r="D9" s="74" t="s">
        <v>17</v>
      </c>
      <c r="E9" s="75" t="s">
        <v>18</v>
      </c>
      <c r="F9" s="74" t="s">
        <v>16</v>
      </c>
      <c r="G9" s="74" t="s">
        <v>16</v>
      </c>
      <c r="H9" s="76" t="s">
        <v>20</v>
      </c>
      <c r="I9" s="77" t="s">
        <v>21</v>
      </c>
      <c r="J9" s="77" t="s">
        <v>22</v>
      </c>
      <c r="K9" s="76" t="s">
        <v>23</v>
      </c>
      <c r="L9" s="76" t="s">
        <v>136</v>
      </c>
      <c r="M9" s="76" t="s">
        <v>24</v>
      </c>
      <c r="O9" s="42"/>
    </row>
    <row r="10" spans="1:15">
      <c r="A10" s="40"/>
      <c r="C10" s="78" t="s">
        <v>41</v>
      </c>
      <c r="D10" s="43">
        <f>+ENERO!D10:D11+FEBRERO!D10+MARZO!D10</f>
        <v>2151211</v>
      </c>
      <c r="E10" s="43">
        <f>+ENERO!E10:E11+FEBRERO!E10+MARZO!E10</f>
        <v>787193</v>
      </c>
      <c r="F10" s="43">
        <f>+ENERO!F10:F11+FEBRERO!F10+MARZO!F10</f>
        <v>14675</v>
      </c>
      <c r="G10" s="43">
        <f>+ENERO!G10:G11+FEBRERO!G10+MARZO!G10</f>
        <v>18851</v>
      </c>
      <c r="H10" s="43">
        <f>+ENERO!H10:H11+FEBRERO!H10+MARZO!H10</f>
        <v>81451</v>
      </c>
      <c r="I10" s="43">
        <f>+ENERO!I10:I11+FEBRERO!I10+MARZO!I10</f>
        <v>95078</v>
      </c>
      <c r="J10" s="43">
        <f>+ENERO!J10:J11+FEBRERO!J10+MARZO!J10</f>
        <v>77977</v>
      </c>
      <c r="K10" s="43">
        <f>+ENERO!K10:K11+FEBRERO!K10+MARZO!K10</f>
        <v>3228</v>
      </c>
      <c r="L10" s="43">
        <f>+ENERO!L10:L11+FEBRERO!L10+MARZO!L10</f>
        <v>354897</v>
      </c>
      <c r="M10" s="80">
        <f t="shared" ref="M10:M41" si="0">SUM(D10:L10)</f>
        <v>3584561</v>
      </c>
      <c r="O10" s="42"/>
    </row>
    <row r="11" spans="1:15">
      <c r="A11" s="40"/>
      <c r="C11" s="78" t="s">
        <v>42</v>
      </c>
      <c r="D11" s="43">
        <f>+ENERO!D11:D12+FEBRERO!D11+MARZO!D11</f>
        <v>1833987</v>
      </c>
      <c r="E11" s="43">
        <f>+ENERO!E11:E12+FEBRERO!E11+MARZO!E11</f>
        <v>671110</v>
      </c>
      <c r="F11" s="43">
        <f>+ENERO!F11:F12+FEBRERO!F11+MARZO!F11</f>
        <v>12511</v>
      </c>
      <c r="G11" s="43">
        <f>+ENERO!G11:G12+FEBRERO!G11+MARZO!G11</f>
        <v>16072</v>
      </c>
      <c r="H11" s="43">
        <f>+ENERO!H11:H12+FEBRERO!H11+MARZO!H11</f>
        <v>69439</v>
      </c>
      <c r="I11" s="43">
        <f>+ENERO!I11:I12+FEBRERO!I11+MARZO!I11</f>
        <v>76650</v>
      </c>
      <c r="J11" s="43">
        <f>+ENERO!J11:J12+FEBRERO!J11+MARZO!J11</f>
        <v>62861</v>
      </c>
      <c r="K11" s="43">
        <f>+ENERO!K11:K12+FEBRERO!K11+MARZO!K11</f>
        <v>2751</v>
      </c>
      <c r="L11" s="43">
        <f>+ENERO!L11:L12+FEBRERO!L11+MARZO!L11</f>
        <v>0</v>
      </c>
      <c r="M11" s="80">
        <f t="shared" si="0"/>
        <v>2745381</v>
      </c>
      <c r="O11" s="42"/>
    </row>
    <row r="12" spans="1:15">
      <c r="A12" s="40"/>
      <c r="C12" s="78" t="s">
        <v>43</v>
      </c>
      <c r="D12" s="43">
        <f>+ENERO!D12:D13+FEBRERO!D12+MARZO!D12</f>
        <v>1411983</v>
      </c>
      <c r="E12" s="43">
        <f>+ENERO!E12:E13+FEBRERO!E12+MARZO!E12</f>
        <v>516685</v>
      </c>
      <c r="F12" s="43">
        <f>+ENERO!F12:F13+FEBRERO!F12+MARZO!F12</f>
        <v>9632</v>
      </c>
      <c r="G12" s="43">
        <f>+ENERO!G12:G13+FEBRERO!G12+MARZO!G12</f>
        <v>12374</v>
      </c>
      <c r="H12" s="43">
        <f>+ENERO!H12:H13+FEBRERO!H12+MARZO!H12</f>
        <v>53461</v>
      </c>
      <c r="I12" s="43">
        <f>+ENERO!I12:I13+FEBRERO!I12+MARZO!I12</f>
        <v>47066</v>
      </c>
      <c r="J12" s="43">
        <f>+ENERO!J12:J13+FEBRERO!J12+MARZO!J12</f>
        <v>38601</v>
      </c>
      <c r="K12" s="43">
        <f>+ENERO!K12:K13+FEBRERO!K12+MARZO!K12</f>
        <v>2118</v>
      </c>
      <c r="L12" s="43">
        <f>+ENERO!L12:L13+FEBRERO!L12+MARZO!L12</f>
        <v>0</v>
      </c>
      <c r="M12" s="80">
        <f t="shared" si="0"/>
        <v>2091920</v>
      </c>
      <c r="O12" s="42"/>
    </row>
    <row r="13" spans="1:15">
      <c r="A13" s="40"/>
      <c r="C13" s="78" t="s">
        <v>44</v>
      </c>
      <c r="D13" s="43">
        <f>+ENERO!D13:D14+FEBRERO!D13+MARZO!D13</f>
        <v>1665036</v>
      </c>
      <c r="E13" s="43">
        <f>+ENERO!E13:E14+FEBRERO!E13+MARZO!E13</f>
        <v>609286</v>
      </c>
      <c r="F13" s="43">
        <f>+ENERO!F13:F14+FEBRERO!F13+MARZO!F13</f>
        <v>11358</v>
      </c>
      <c r="G13" s="43">
        <f>+ENERO!G13:G14+FEBRERO!G13+MARZO!G13</f>
        <v>14591</v>
      </c>
      <c r="H13" s="43">
        <f>+ENERO!H13:H14+FEBRERO!H13+MARZO!H13</f>
        <v>63043</v>
      </c>
      <c r="I13" s="43">
        <f>+ENERO!I13:I14+FEBRERO!I13+MARZO!I13</f>
        <v>66539</v>
      </c>
      <c r="J13" s="43">
        <f>+ENERO!J13:J14+FEBRERO!J13+MARZO!J13</f>
        <v>54573</v>
      </c>
      <c r="K13" s="43">
        <f>+ENERO!K13:K14+FEBRERO!K13+MARZO!K13</f>
        <v>2499</v>
      </c>
      <c r="L13" s="43">
        <f>+ENERO!L13:L14+FEBRERO!L13+MARZO!L13</f>
        <v>0</v>
      </c>
      <c r="M13" s="80">
        <f t="shared" si="0"/>
        <v>2486925</v>
      </c>
      <c r="O13" s="42"/>
    </row>
    <row r="14" spans="1:15">
      <c r="A14" s="40"/>
      <c r="C14" s="78" t="s">
        <v>45</v>
      </c>
      <c r="D14" s="43">
        <f>+ENERO!D14:D15+FEBRERO!D14+MARZO!D14</f>
        <v>9675061</v>
      </c>
      <c r="E14" s="43">
        <f>+ENERO!E14:E15+FEBRERO!E14+MARZO!E14</f>
        <v>3540389</v>
      </c>
      <c r="F14" s="43">
        <f>+ENERO!F14:F15+FEBRERO!F14+MARZO!F14</f>
        <v>66001</v>
      </c>
      <c r="G14" s="43">
        <f>+ENERO!G14:G15+FEBRERO!G14+MARZO!G14</f>
        <v>84784</v>
      </c>
      <c r="H14" s="43">
        <f>+ENERO!H14:H15+FEBRERO!H14+MARZO!H14</f>
        <v>366323</v>
      </c>
      <c r="I14" s="43">
        <f>+ENERO!I14:I15+FEBRERO!I14+MARZO!I14</f>
        <v>602125</v>
      </c>
      <c r="J14" s="43">
        <f>+ENERO!J14:J15+FEBRERO!J14+MARZO!J14</f>
        <v>493821</v>
      </c>
      <c r="K14" s="43">
        <f>+ENERO!K14:K15+FEBRERO!K14+MARZO!K14</f>
        <v>14514</v>
      </c>
      <c r="L14" s="43">
        <f>+ENERO!L14:L15+FEBRERO!L14+MARZO!L14</f>
        <v>1631955</v>
      </c>
      <c r="M14" s="80">
        <f t="shared" si="0"/>
        <v>16474973</v>
      </c>
      <c r="O14" s="42"/>
    </row>
    <row r="15" spans="1:15">
      <c r="A15" s="40"/>
      <c r="C15" s="78" t="s">
        <v>46</v>
      </c>
      <c r="D15" s="43">
        <f>+ENERO!D15:D16+FEBRERO!D15+MARZO!D15</f>
        <v>2371716</v>
      </c>
      <c r="E15" s="43">
        <f>+ENERO!E15:E16+FEBRERO!E15+MARZO!E15</f>
        <v>867880</v>
      </c>
      <c r="F15" s="43">
        <f>+ENERO!F15:F16+FEBRERO!F15+MARZO!F15</f>
        <v>16179</v>
      </c>
      <c r="G15" s="43">
        <f>+ENERO!G15:G16+FEBRERO!G15+MARZO!G15</f>
        <v>20784</v>
      </c>
      <c r="H15" s="43">
        <f>+ENERO!H15:H16+FEBRERO!H15+MARZO!H15</f>
        <v>89800</v>
      </c>
      <c r="I15" s="43">
        <f>+ENERO!I15:I16+FEBRERO!I15+MARZO!I15</f>
        <v>121297</v>
      </c>
      <c r="J15" s="43">
        <f>+ENERO!J15:J16+FEBRERO!J15+MARZO!J15</f>
        <v>99479</v>
      </c>
      <c r="K15" s="43">
        <f>+ENERO!K15:K16+FEBRERO!K15+MARZO!K15</f>
        <v>3558</v>
      </c>
      <c r="L15" s="43">
        <f>+ENERO!L15:L16+FEBRERO!L15+MARZO!L15</f>
        <v>0</v>
      </c>
      <c r="M15" s="80">
        <f t="shared" si="0"/>
        <v>3590693</v>
      </c>
      <c r="O15" s="42"/>
    </row>
    <row r="16" spans="1:15">
      <c r="A16" s="40"/>
      <c r="C16" s="78" t="s">
        <v>47</v>
      </c>
      <c r="D16" s="43">
        <f>+ENERO!D16:D17+FEBRERO!D16+MARZO!D16</f>
        <v>4645555</v>
      </c>
      <c r="E16" s="43">
        <f>+ENERO!E16:E17+FEBRERO!E16+MARZO!E16</f>
        <v>1699945</v>
      </c>
      <c r="F16" s="43">
        <f>+ENERO!F16:F17+FEBRERO!F16+MARZO!F16</f>
        <v>31691</v>
      </c>
      <c r="G16" s="43">
        <f>+ENERO!G16:G17+FEBRERO!G16+MARZO!G16</f>
        <v>40710</v>
      </c>
      <c r="H16" s="43">
        <f>+ENERO!H16:H17+FEBRERO!H16+MARZO!H16</f>
        <v>175893</v>
      </c>
      <c r="I16" s="43">
        <f>+ENERO!I16:I17+FEBRERO!I16+MARZO!I16</f>
        <v>203379</v>
      </c>
      <c r="J16" s="43">
        <f>+ENERO!J16:J17+FEBRERO!J16+MARZO!J16</f>
        <v>166797</v>
      </c>
      <c r="K16" s="43">
        <f>+ENERO!K16:K17+FEBRERO!K16+MARZO!K16</f>
        <v>6969</v>
      </c>
      <c r="L16" s="43">
        <f>+ENERO!L16:L17+FEBRERO!L16+MARZO!L16</f>
        <v>138634</v>
      </c>
      <c r="M16" s="80">
        <f t="shared" si="0"/>
        <v>7109573</v>
      </c>
      <c r="O16" s="42"/>
    </row>
    <row r="17" spans="1:15">
      <c r="A17" s="40"/>
      <c r="C17" s="78" t="s">
        <v>48</v>
      </c>
      <c r="D17" s="43">
        <f>+ENERO!D17:D18+FEBRERO!D17+MARZO!D17</f>
        <v>3021747</v>
      </c>
      <c r="E17" s="43">
        <f>+ENERO!E17:E18+FEBRERO!E17+MARZO!E17</f>
        <v>1105747</v>
      </c>
      <c r="F17" s="43">
        <f>+ENERO!F17:F18+FEBRERO!F17+MARZO!F17</f>
        <v>20614</v>
      </c>
      <c r="G17" s="43">
        <f>+ENERO!G17:G18+FEBRERO!G17+MARZO!G17</f>
        <v>26480</v>
      </c>
      <c r="H17" s="43">
        <f>+ENERO!H17:H18+FEBRERO!H17+MARZO!H17</f>
        <v>114410</v>
      </c>
      <c r="I17" s="43">
        <f>+ENERO!I17:I18+FEBRERO!I17+MARZO!I17</f>
        <v>173103</v>
      </c>
      <c r="J17" s="43">
        <f>+ENERO!J17:J18+FEBRERO!J17+MARZO!J17</f>
        <v>141966</v>
      </c>
      <c r="K17" s="43">
        <f>+ENERO!K17:K18+FEBRERO!K17+MARZO!K17</f>
        <v>4533</v>
      </c>
      <c r="L17" s="43">
        <f>+ENERO!L17:L18+FEBRERO!L17+MARZO!L17</f>
        <v>0</v>
      </c>
      <c r="M17" s="80">
        <f t="shared" si="0"/>
        <v>4608600</v>
      </c>
      <c r="O17" s="42"/>
    </row>
    <row r="18" spans="1:15">
      <c r="A18" s="40"/>
      <c r="C18" s="78" t="s">
        <v>49</v>
      </c>
      <c r="D18" s="43">
        <f>+ENERO!D18:D19+FEBRERO!D18+MARZO!D18</f>
        <v>4305881</v>
      </c>
      <c r="E18" s="43">
        <f>+ENERO!E18:E19+FEBRERO!E18+MARZO!E18</f>
        <v>1575649</v>
      </c>
      <c r="F18" s="43">
        <f>+ENERO!F18:F19+FEBRERO!F18+MARZO!F18</f>
        <v>29374</v>
      </c>
      <c r="G18" s="43">
        <f>+ENERO!G18:G19+FEBRERO!G18+MARZO!G18</f>
        <v>37733</v>
      </c>
      <c r="H18" s="43">
        <f>+ENERO!H18:H19+FEBRERO!H18+MARZO!H18</f>
        <v>163033</v>
      </c>
      <c r="I18" s="43">
        <f>+ENERO!I18:I19+FEBRERO!I18+MARZO!I18</f>
        <v>182816</v>
      </c>
      <c r="J18" s="43">
        <f>+ENERO!J18:J19+FEBRERO!J18+MARZO!J18</f>
        <v>149935</v>
      </c>
      <c r="K18" s="43">
        <f>+ENERO!K18:K19+FEBRERO!K18+MARZO!K18</f>
        <v>6459</v>
      </c>
      <c r="L18" s="43">
        <f>+ENERO!L18:L19+FEBRERO!L18+MARZO!L18</f>
        <v>246996</v>
      </c>
      <c r="M18" s="80">
        <f t="shared" si="0"/>
        <v>6697876</v>
      </c>
      <c r="O18" s="42"/>
    </row>
    <row r="19" spans="1:15">
      <c r="A19" s="40"/>
      <c r="C19" s="78" t="s">
        <v>50</v>
      </c>
      <c r="D19" s="43">
        <f>+ENERO!D19:D20+FEBRERO!D19+MARZO!D19</f>
        <v>1120129</v>
      </c>
      <c r="E19" s="43">
        <f>+ENERO!E19:E20+FEBRERO!E19+MARZO!E19</f>
        <v>409888</v>
      </c>
      <c r="F19" s="43">
        <f>+ENERO!F19:F20+FEBRERO!F19+MARZO!F19</f>
        <v>7641</v>
      </c>
      <c r="G19" s="43">
        <f>+ENERO!G19:G20+FEBRERO!G19+MARZO!G19</f>
        <v>9816</v>
      </c>
      <c r="H19" s="43">
        <f>+ENERO!H19:H20+FEBRERO!H19+MARZO!H19</f>
        <v>42411</v>
      </c>
      <c r="I19" s="43">
        <f>+ENERO!I19:I20+FEBRERO!I19+MARZO!I19</f>
        <v>29847</v>
      </c>
      <c r="J19" s="43">
        <f>+ENERO!J19:J20+FEBRERO!J19+MARZO!J19</f>
        <v>24479</v>
      </c>
      <c r="K19" s="43">
        <f>+ENERO!K19:K20+FEBRERO!K19+MARZO!K19</f>
        <v>1680</v>
      </c>
      <c r="L19" s="43">
        <f>+ENERO!L19:L20+FEBRERO!L19+MARZO!L19</f>
        <v>138364</v>
      </c>
      <c r="M19" s="80">
        <f t="shared" si="0"/>
        <v>1784255</v>
      </c>
      <c r="O19" s="42"/>
    </row>
    <row r="20" spans="1:15">
      <c r="A20" s="40"/>
      <c r="C20" s="78" t="s">
        <v>51</v>
      </c>
      <c r="D20" s="43">
        <f>+ENERO!D20:D21+FEBRERO!D20+MARZO!D20</f>
        <v>1359781</v>
      </c>
      <c r="E20" s="43">
        <f>+ENERO!E20:E21+FEBRERO!E20+MARZO!E20</f>
        <v>497584</v>
      </c>
      <c r="F20" s="43">
        <f>+ENERO!F20:F21+FEBRERO!F20+MARZO!F20</f>
        <v>9276</v>
      </c>
      <c r="G20" s="43">
        <f>+ENERO!G20:G21+FEBRERO!G20+MARZO!G20</f>
        <v>11916</v>
      </c>
      <c r="H20" s="43">
        <f>+ENERO!H20:H21+FEBRERO!H20+MARZO!H20</f>
        <v>51486</v>
      </c>
      <c r="I20" s="43">
        <f>+ENERO!I20:I21+FEBRERO!I20+MARZO!I20</f>
        <v>46478</v>
      </c>
      <c r="J20" s="43">
        <f>+ENERO!J20:J21+FEBRERO!J20+MARZO!J20</f>
        <v>38118</v>
      </c>
      <c r="K20" s="43">
        <f>+ENERO!K20:K21+FEBRERO!K20+MARZO!K20</f>
        <v>2040</v>
      </c>
      <c r="L20" s="43">
        <f>+ENERO!L20:L21+FEBRERO!L20+MARZO!L20</f>
        <v>0</v>
      </c>
      <c r="M20" s="80">
        <f t="shared" si="0"/>
        <v>2016679</v>
      </c>
      <c r="O20" s="42"/>
    </row>
    <row r="21" spans="1:15">
      <c r="A21" s="40"/>
      <c r="C21" s="78" t="s">
        <v>52</v>
      </c>
      <c r="D21" s="43">
        <f>+ENERO!D21:D22+FEBRERO!D21+MARZO!D21</f>
        <v>46380874</v>
      </c>
      <c r="E21" s="43">
        <f>+ENERO!E21:E22+FEBRERO!E21+MARZO!E21</f>
        <v>16972130</v>
      </c>
      <c r="F21" s="43">
        <f>+ENERO!F21:F22+FEBRERO!F21+MARZO!F21</f>
        <v>316401</v>
      </c>
      <c r="G21" s="43">
        <f>+ENERO!G21:G22+FEBRERO!G21+MARZO!G21</f>
        <v>406442</v>
      </c>
      <c r="H21" s="43">
        <f>+ENERO!H21:H22+FEBRERO!H21+MARZO!H21</f>
        <v>1756101</v>
      </c>
      <c r="I21" s="43">
        <f>+ENERO!I21:I22+FEBRERO!I21+MARZO!I21</f>
        <v>3025105</v>
      </c>
      <c r="J21" s="43">
        <f>+ENERO!J21:J22+FEBRERO!J21+MARZO!J21</f>
        <v>2480987</v>
      </c>
      <c r="K21" s="43">
        <f>+ENERO!K21:K22+FEBRERO!K21+MARZO!K21</f>
        <v>69573</v>
      </c>
      <c r="L21" s="43">
        <f>+ENERO!L21:L22+FEBRERO!L21+MARZO!L21</f>
        <v>861842</v>
      </c>
      <c r="M21" s="80">
        <f t="shared" si="0"/>
        <v>72269455</v>
      </c>
      <c r="O21" s="42"/>
    </row>
    <row r="22" spans="1:15">
      <c r="A22" s="40"/>
      <c r="C22" s="78" t="s">
        <v>53</v>
      </c>
      <c r="D22" s="43">
        <f>+ENERO!D22:D23+FEBRERO!D22+MARZO!D22</f>
        <v>2875252</v>
      </c>
      <c r="E22" s="43">
        <f>+ENERO!E22:E23+FEBRERO!E22+MARZO!E22</f>
        <v>1052140</v>
      </c>
      <c r="F22" s="43">
        <f>+ENERO!F22:F23+FEBRERO!F22+MARZO!F22</f>
        <v>19615</v>
      </c>
      <c r="G22" s="43">
        <f>+ENERO!G22:G23+FEBRERO!G22+MARZO!G22</f>
        <v>25196</v>
      </c>
      <c r="H22" s="43">
        <f>+ENERO!H22:H23+FEBRERO!H22+MARZO!H22</f>
        <v>108865</v>
      </c>
      <c r="I22" s="43">
        <f>+ENERO!I22:I23+FEBRERO!I22+MARZO!I22</f>
        <v>127574</v>
      </c>
      <c r="J22" s="43">
        <f>+ENERO!J22:J23+FEBRERO!J22+MARZO!J22</f>
        <v>104628</v>
      </c>
      <c r="K22" s="43">
        <f>+ENERO!K22:K23+FEBRERO!K22+MARZO!K22</f>
        <v>4314</v>
      </c>
      <c r="L22" s="43">
        <f>+ENERO!L22:L23+FEBRERO!L22+MARZO!L22</f>
        <v>0</v>
      </c>
      <c r="M22" s="80">
        <f t="shared" si="0"/>
        <v>4317584</v>
      </c>
      <c r="O22" s="42"/>
    </row>
    <row r="23" spans="1:15">
      <c r="A23" s="40"/>
      <c r="C23" s="78" t="s">
        <v>54</v>
      </c>
      <c r="D23" s="43">
        <f>+ENERO!D23:D24+FEBRERO!D23+MARZO!D23</f>
        <v>1862058</v>
      </c>
      <c r="E23" s="43">
        <f>+ENERO!E23:E24+FEBRERO!E23+MARZO!E23</f>
        <v>681382</v>
      </c>
      <c r="F23" s="43">
        <f>+ENERO!F23:F24+FEBRERO!F23+MARZO!F23</f>
        <v>12702</v>
      </c>
      <c r="G23" s="43">
        <f>+ENERO!G23:G24+FEBRERO!G23+MARZO!G23</f>
        <v>16317</v>
      </c>
      <c r="H23" s="43">
        <f>+ENERO!H23:H24+FEBRERO!H23+MARZO!H23</f>
        <v>70502</v>
      </c>
      <c r="I23" s="43">
        <f>+ENERO!I23:I24+FEBRERO!I23+MARZO!I23</f>
        <v>92644</v>
      </c>
      <c r="J23" s="43">
        <f>+ENERO!J23:J24+FEBRERO!J23+MARZO!J23</f>
        <v>75980</v>
      </c>
      <c r="K23" s="43">
        <f>+ENERO!K23:K24+FEBRERO!K23+MARZO!K23</f>
        <v>2793</v>
      </c>
      <c r="L23" s="43">
        <f>+ENERO!L23:L24+FEBRERO!L23+MARZO!L23</f>
        <v>7168</v>
      </c>
      <c r="M23" s="80">
        <f t="shared" si="0"/>
        <v>2821546</v>
      </c>
      <c r="O23" s="42"/>
    </row>
    <row r="24" spans="1:15">
      <c r="A24" s="40"/>
      <c r="C24" s="78" t="s">
        <v>55</v>
      </c>
      <c r="D24" s="43">
        <f>+ENERO!D24:D25+FEBRERO!D24+MARZO!D24</f>
        <v>7901543</v>
      </c>
      <c r="E24" s="43">
        <f>+ENERO!E24:E25+FEBRERO!E24+MARZO!E24</f>
        <v>2891408</v>
      </c>
      <c r="F24" s="43">
        <f>+ENERO!F24:F25+FEBRERO!F24+MARZO!F24</f>
        <v>53903</v>
      </c>
      <c r="G24" s="43">
        <f>+ENERO!G24:G25+FEBRERO!G24+MARZO!G24</f>
        <v>69242</v>
      </c>
      <c r="H24" s="43">
        <f>+ENERO!H24:H25+FEBRERO!H24+MARZO!H24</f>
        <v>299174</v>
      </c>
      <c r="I24" s="43">
        <f>+ENERO!I24:I25+FEBRERO!I24+MARZO!I24</f>
        <v>343895</v>
      </c>
      <c r="J24" s="43">
        <f>+ENERO!J24:J25+FEBRERO!J24+MARZO!J24</f>
        <v>282039</v>
      </c>
      <c r="K24" s="43">
        <f>+ENERO!K24:K25+FEBRERO!K24+MARZO!K24</f>
        <v>11853</v>
      </c>
      <c r="L24" s="43">
        <f>+ENERO!L24:L25+FEBRERO!L24+MARZO!L24</f>
        <v>0</v>
      </c>
      <c r="M24" s="80">
        <f t="shared" si="0"/>
        <v>11853057</v>
      </c>
      <c r="O24" s="42"/>
    </row>
    <row r="25" spans="1:15">
      <c r="A25" s="40"/>
      <c r="C25" s="78" t="s">
        <v>56</v>
      </c>
      <c r="D25" s="43">
        <f>+ENERO!D25:D26+FEBRERO!D25+MARZO!D25</f>
        <v>5095432</v>
      </c>
      <c r="E25" s="43">
        <f>+ENERO!E25:E26+FEBRERO!E25+MARZO!E25</f>
        <v>1864568</v>
      </c>
      <c r="F25" s="43">
        <f>+ENERO!F25:F26+FEBRERO!F25+MARZO!F25</f>
        <v>34760</v>
      </c>
      <c r="G25" s="43">
        <f>+ENERO!G25:G26+FEBRERO!G25+MARZO!G25</f>
        <v>44653</v>
      </c>
      <c r="H25" s="43">
        <f>+ENERO!H25:H26+FEBRERO!H25+MARZO!H25</f>
        <v>192926</v>
      </c>
      <c r="I25" s="43">
        <f>+ENERO!I25:I26+FEBRERO!I25+MARZO!I25</f>
        <v>311095</v>
      </c>
      <c r="J25" s="43">
        <f>+ENERO!J25:J26+FEBRERO!J25+MARZO!J25</f>
        <v>255138</v>
      </c>
      <c r="K25" s="43">
        <f>+ENERO!K25:K26+FEBRERO!K25+MARZO!K25</f>
        <v>7644</v>
      </c>
      <c r="L25" s="43">
        <f>+ENERO!L25:L26+FEBRERO!L25+MARZO!L25</f>
        <v>0</v>
      </c>
      <c r="M25" s="80">
        <f t="shared" si="0"/>
        <v>7806216</v>
      </c>
      <c r="O25" s="42"/>
    </row>
    <row r="26" spans="1:15">
      <c r="A26" s="40"/>
      <c r="C26" s="78" t="s">
        <v>57</v>
      </c>
      <c r="D26" s="43">
        <f>+ENERO!D26:D27+FEBRERO!D26+MARZO!D26</f>
        <v>38194581</v>
      </c>
      <c r="E26" s="43">
        <f>+ENERO!E26:E27+FEBRERO!E26+MARZO!E26</f>
        <v>13976524</v>
      </c>
      <c r="F26" s="43">
        <f>+ENERO!F26:F27+FEBRERO!F26+MARZO!F26</f>
        <v>260555</v>
      </c>
      <c r="G26" s="43">
        <f>+ENERO!G26:G27+FEBRERO!G26+MARZO!G26</f>
        <v>334704</v>
      </c>
      <c r="H26" s="43">
        <f>+ENERO!H26:H27+FEBRERO!H26+MARZO!H26</f>
        <v>1446147</v>
      </c>
      <c r="I26" s="43">
        <f>+ENERO!I26:I27+FEBRERO!I26+MARZO!I26</f>
        <v>2469650</v>
      </c>
      <c r="J26" s="43">
        <f>+ENERO!J26:J27+FEBRERO!J26+MARZO!J26</f>
        <v>2025440</v>
      </c>
      <c r="K26" s="43">
        <f>+ENERO!K26:K27+FEBRERO!K26+MARZO!K26</f>
        <v>57294</v>
      </c>
      <c r="L26" s="43">
        <f>+ENERO!L26:L27+FEBRERO!L26+MARZO!L26</f>
        <v>0</v>
      </c>
      <c r="M26" s="80">
        <f t="shared" si="0"/>
        <v>58764895</v>
      </c>
      <c r="O26" s="42"/>
    </row>
    <row r="27" spans="1:15">
      <c r="A27" s="40"/>
      <c r="C27" s="78" t="s">
        <v>58</v>
      </c>
      <c r="D27" s="43">
        <f>+ENERO!D27:D28+FEBRERO!D27+MARZO!D27</f>
        <v>1938395</v>
      </c>
      <c r="E27" s="43">
        <f>+ENERO!E27:E28+FEBRERO!E27+MARZO!E27</f>
        <v>709315</v>
      </c>
      <c r="F27" s="43">
        <f>+ENERO!F27:F28+FEBRERO!F27+MARZO!F27</f>
        <v>13224</v>
      </c>
      <c r="G27" s="43">
        <f>+ENERO!G27:G28+FEBRERO!G27+MARZO!G27</f>
        <v>16987</v>
      </c>
      <c r="H27" s="43">
        <f>+ENERO!H27:H28+FEBRERO!H27+MARZO!H27</f>
        <v>73393</v>
      </c>
      <c r="I27" s="43">
        <f>+ENERO!I27:I28+FEBRERO!I27+MARZO!I27</f>
        <v>71974</v>
      </c>
      <c r="J27" s="43">
        <f>+ENERO!J27:J28+FEBRERO!J27+MARZO!J27</f>
        <v>59026</v>
      </c>
      <c r="K27" s="43">
        <f>+ENERO!K27:K28+FEBRERO!K27+MARZO!K27</f>
        <v>2907</v>
      </c>
      <c r="L27" s="43">
        <f>+ENERO!L27:L28+FEBRERO!L27+MARZO!L27</f>
        <v>0</v>
      </c>
      <c r="M27" s="80">
        <f t="shared" si="0"/>
        <v>2885221</v>
      </c>
      <c r="O27" s="42"/>
    </row>
    <row r="28" spans="1:15">
      <c r="A28" s="40"/>
      <c r="C28" s="78" t="s">
        <v>59</v>
      </c>
      <c r="D28" s="43">
        <f>+ENERO!D28:D29+FEBRERO!D28+MARZO!D28</f>
        <v>7238031</v>
      </c>
      <c r="E28" s="43">
        <f>+ENERO!E28:E29+FEBRERO!E28+MARZO!E28</f>
        <v>2648609</v>
      </c>
      <c r="F28" s="43">
        <f>+ENERO!F28:F29+FEBRERO!F28+MARZO!F28</f>
        <v>49376</v>
      </c>
      <c r="G28" s="43">
        <f>+ENERO!G28:G29+FEBRERO!G28+MARZO!G28</f>
        <v>63428</v>
      </c>
      <c r="H28" s="43">
        <f>+ENERO!H28:H29+FEBRERO!H28+MARZO!H28</f>
        <v>274050</v>
      </c>
      <c r="I28" s="43">
        <f>+ENERO!I28:I29+FEBRERO!I28+MARZO!I28</f>
        <v>355291</v>
      </c>
      <c r="J28" s="43">
        <f>+ENERO!J28:J29+FEBRERO!J28+MARZO!J28</f>
        <v>291386</v>
      </c>
      <c r="K28" s="43">
        <f>+ENERO!K28:K29+FEBRERO!K28+MARZO!K28</f>
        <v>10857</v>
      </c>
      <c r="L28" s="43">
        <f>+ENERO!L28:L29+FEBRERO!L28+MARZO!L28</f>
        <v>376020</v>
      </c>
      <c r="M28" s="80">
        <f t="shared" si="0"/>
        <v>11307048</v>
      </c>
      <c r="O28" s="42"/>
    </row>
    <row r="29" spans="1:15">
      <c r="A29" s="40"/>
      <c r="C29" s="78" t="s">
        <v>60</v>
      </c>
      <c r="D29" s="43">
        <f>+ENERO!D29:D30+FEBRERO!D29+MARZO!D29</f>
        <v>15807043</v>
      </c>
      <c r="E29" s="43">
        <f>+ENERO!E29:E30+FEBRERO!E29+MARZO!E29</f>
        <v>5784263</v>
      </c>
      <c r="F29" s="43">
        <f>+ENERO!F29:F30+FEBRERO!F29+MARZO!F29</f>
        <v>107832</v>
      </c>
      <c r="G29" s="43">
        <f>+ENERO!G29:G30+FEBRERO!G29+MARZO!G29</f>
        <v>138518</v>
      </c>
      <c r="H29" s="43">
        <f>+ENERO!H29:H30+FEBRERO!H29+MARZO!H29</f>
        <v>598495</v>
      </c>
      <c r="I29" s="43">
        <f>+ENERO!I29:I30+FEBRERO!I29+MARZO!I29</f>
        <v>839608</v>
      </c>
      <c r="J29" s="43">
        <f>+ENERO!J29:J30+FEBRERO!J29+MARZO!J29</f>
        <v>688589</v>
      </c>
      <c r="K29" s="43">
        <f>+ENERO!K29:K30+FEBRERO!K29+MARZO!K29</f>
        <v>23712</v>
      </c>
      <c r="L29" s="43">
        <f>+ENERO!L29:L30+FEBRERO!L29+MARZO!L29</f>
        <v>3429561</v>
      </c>
      <c r="M29" s="80">
        <f t="shared" si="0"/>
        <v>27417621</v>
      </c>
      <c r="O29" s="42"/>
    </row>
    <row r="30" spans="1:15">
      <c r="A30" s="40"/>
      <c r="C30" s="78" t="s">
        <v>61</v>
      </c>
      <c r="D30" s="43">
        <f>+ENERO!D30:D31+FEBRERO!D30+MARZO!D30</f>
        <v>2259941</v>
      </c>
      <c r="E30" s="43">
        <f>+ENERO!E30:E31+FEBRERO!E30+MARZO!E30</f>
        <v>826979</v>
      </c>
      <c r="F30" s="43">
        <f>+ENERO!F30:F31+FEBRERO!F30+MARZO!F30</f>
        <v>15416</v>
      </c>
      <c r="G30" s="43">
        <f>+ENERO!G30:G31+FEBRERO!G30+MARZO!G30</f>
        <v>19804</v>
      </c>
      <c r="H30" s="43">
        <f>+ENERO!H30:H31+FEBRERO!H30+MARZO!H30</f>
        <v>85568</v>
      </c>
      <c r="I30" s="43">
        <f>+ENERO!I30:I31+FEBRERO!I30+MARZO!I30</f>
        <v>79152</v>
      </c>
      <c r="J30" s="43">
        <f>+ENERO!J30:J31+FEBRERO!J30+MARZO!J30</f>
        <v>64915</v>
      </c>
      <c r="K30" s="43">
        <f>+ENERO!K30:K31+FEBRERO!K30+MARZO!K30</f>
        <v>3390</v>
      </c>
      <c r="L30" s="43">
        <f>+ENERO!L30:L31+FEBRERO!L30+MARZO!L30</f>
        <v>0</v>
      </c>
      <c r="M30" s="80">
        <f t="shared" si="0"/>
        <v>3355165</v>
      </c>
      <c r="O30" s="42"/>
    </row>
    <row r="31" spans="1:15">
      <c r="A31" s="40"/>
      <c r="C31" s="78" t="s">
        <v>62</v>
      </c>
      <c r="D31" s="43">
        <f>+ENERO!D31:D32+FEBRERO!D31+MARZO!D31</f>
        <v>5025850</v>
      </c>
      <c r="E31" s="43">
        <f>+ENERO!E31:E32+FEBRERO!E31+MARZO!E31</f>
        <v>1839107</v>
      </c>
      <c r="F31" s="43">
        <f>+ENERO!F31:F32+FEBRERO!F31+MARZO!F31</f>
        <v>34285</v>
      </c>
      <c r="G31" s="43">
        <f>+ENERO!G31:G32+FEBRERO!G31+MARZO!G31</f>
        <v>44042</v>
      </c>
      <c r="H31" s="43">
        <f>+ENERO!H31:H32+FEBRERO!H31+MARZO!H31</f>
        <v>190292</v>
      </c>
      <c r="I31" s="43">
        <f>+ENERO!I31:I32+FEBRERO!I31+MARZO!I31</f>
        <v>296381</v>
      </c>
      <c r="J31" s="43">
        <f>+ENERO!J31:J32+FEBRERO!J31+MARZO!J31</f>
        <v>243072</v>
      </c>
      <c r="K31" s="43">
        <f>+ENERO!K31:K32+FEBRERO!K31+MARZO!K31</f>
        <v>7539</v>
      </c>
      <c r="L31" s="43">
        <f>+ENERO!L31:L32+FEBRERO!L31+MARZO!L31</f>
        <v>0</v>
      </c>
      <c r="M31" s="80">
        <f t="shared" si="0"/>
        <v>7680568</v>
      </c>
      <c r="O31" s="42"/>
    </row>
    <row r="32" spans="1:15">
      <c r="A32" s="40"/>
      <c r="C32" s="78" t="s">
        <v>63</v>
      </c>
      <c r="D32" s="43">
        <f>+ENERO!D32:D33+FEBRERO!D32+MARZO!D32</f>
        <v>4307820</v>
      </c>
      <c r="E32" s="43">
        <f>+ENERO!E32:E33+FEBRERO!E32+MARZO!E32</f>
        <v>1576358</v>
      </c>
      <c r="F32" s="43">
        <f>+ENERO!F32:F33+FEBRERO!F32+MARZO!F32</f>
        <v>29387</v>
      </c>
      <c r="G32" s="43">
        <f>+ENERO!G32:G33+FEBRERO!G32+MARZO!G32</f>
        <v>37750</v>
      </c>
      <c r="H32" s="43">
        <f>+ENERO!H32:H33+FEBRERO!H32+MARZO!H32</f>
        <v>163105</v>
      </c>
      <c r="I32" s="43">
        <f>+ENERO!I32:I33+FEBRERO!I32+MARZO!I32</f>
        <v>194700</v>
      </c>
      <c r="J32" s="43">
        <f>+ENERO!J32:J33+FEBRERO!J32+MARZO!J32</f>
        <v>159680</v>
      </c>
      <c r="K32" s="43">
        <f>+ENERO!K32:K33+FEBRERO!K32+MARZO!K32</f>
        <v>6462</v>
      </c>
      <c r="L32" s="43">
        <f>+ENERO!L32:L33+FEBRERO!L32+MARZO!L32</f>
        <v>1590</v>
      </c>
      <c r="M32" s="80">
        <f t="shared" si="0"/>
        <v>6476852</v>
      </c>
      <c r="O32" s="42"/>
    </row>
    <row r="33" spans="1:15">
      <c r="A33" s="40"/>
      <c r="C33" s="78" t="s">
        <v>64</v>
      </c>
      <c r="D33" s="43">
        <f>+ENERO!D33:D34+FEBRERO!D33+MARZO!D33</f>
        <v>9603929</v>
      </c>
      <c r="E33" s="43">
        <f>+ENERO!E33:E34+FEBRERO!E33+MARZO!E33</f>
        <v>3514361</v>
      </c>
      <c r="F33" s="43">
        <f>+ENERO!F33:F34+FEBRERO!F33+MARZO!F33</f>
        <v>65516</v>
      </c>
      <c r="G33" s="43">
        <f>+ENERO!G33:G34+FEBRERO!G33+MARZO!G33</f>
        <v>84160</v>
      </c>
      <c r="H33" s="43">
        <f>+ENERO!H33:H34+FEBRERO!H33+MARZO!H33</f>
        <v>363630</v>
      </c>
      <c r="I33" s="43">
        <f>+ENERO!I33:I34+FEBRERO!I33+MARZO!I33</f>
        <v>681559</v>
      </c>
      <c r="J33" s="43">
        <f>+ENERO!J33:J34+FEBRERO!J33+MARZO!J33</f>
        <v>558967</v>
      </c>
      <c r="K33" s="43">
        <f>+ENERO!K33:K34+FEBRERO!K33+MARZO!K33</f>
        <v>14406</v>
      </c>
      <c r="L33" s="43">
        <f>+ENERO!L33:L34+FEBRERO!L33+MARZO!L33</f>
        <v>0</v>
      </c>
      <c r="M33" s="80">
        <f t="shared" si="0"/>
        <v>14886528</v>
      </c>
      <c r="O33" s="42"/>
    </row>
    <row r="34" spans="1:15">
      <c r="A34" s="40"/>
      <c r="C34" s="78" t="s">
        <v>65</v>
      </c>
      <c r="D34" s="43">
        <f>+ENERO!D34:D35+FEBRERO!D34+MARZO!D34</f>
        <v>3106569</v>
      </c>
      <c r="E34" s="43">
        <f>+ENERO!E34:E35+FEBRERO!E34+MARZO!E34</f>
        <v>1136786</v>
      </c>
      <c r="F34" s="43">
        <f>+ENERO!F34:F35+FEBRERO!F34+MARZO!F34</f>
        <v>21193</v>
      </c>
      <c r="G34" s="43">
        <f>+ENERO!G34:G35+FEBRERO!G34+MARZO!G34</f>
        <v>27224</v>
      </c>
      <c r="H34" s="43">
        <f>+ENERO!H34:H35+FEBRERO!H34+MARZO!H34</f>
        <v>117624</v>
      </c>
      <c r="I34" s="43">
        <f>+ENERO!I34:I35+FEBRERO!I34+MARZO!I34</f>
        <v>181373</v>
      </c>
      <c r="J34" s="43">
        <f>+ENERO!J34:J35+FEBRERO!J34+MARZO!J34</f>
        <v>148749</v>
      </c>
      <c r="K34" s="43">
        <f>+ENERO!K34:K35+FEBRERO!K34+MARZO!K34</f>
        <v>4659</v>
      </c>
      <c r="L34" s="43">
        <f>+ENERO!L34:L35+FEBRERO!L34+MARZO!L34</f>
        <v>0</v>
      </c>
      <c r="M34" s="80">
        <f t="shared" si="0"/>
        <v>4744177</v>
      </c>
      <c r="O34" s="42"/>
    </row>
    <row r="35" spans="1:15">
      <c r="A35" s="40"/>
      <c r="C35" s="78" t="s">
        <v>66</v>
      </c>
      <c r="D35" s="43">
        <f>+ENERO!D35:D36+FEBRERO!D35+MARZO!D35</f>
        <v>13311886</v>
      </c>
      <c r="E35" s="43">
        <f>+ENERO!E35:E36+FEBRERO!E35+MARZO!E35</f>
        <v>4871212</v>
      </c>
      <c r="F35" s="43">
        <f>+ENERO!F35:F36+FEBRERO!F35+MARZO!F35</f>
        <v>90810</v>
      </c>
      <c r="G35" s="43">
        <f>+ENERO!G35:G36+FEBRERO!G35+MARZO!G35</f>
        <v>116654</v>
      </c>
      <c r="H35" s="43">
        <f>+ENERO!H35:H36+FEBRERO!H35+MARZO!H35</f>
        <v>504022</v>
      </c>
      <c r="I35" s="43">
        <f>+ENERO!I35:I36+FEBRERO!I35+MARZO!I35</f>
        <v>390641</v>
      </c>
      <c r="J35" s="43">
        <f>+ENERO!J35:J36+FEBRERO!J35+MARZO!J35</f>
        <v>320377</v>
      </c>
      <c r="K35" s="43">
        <f>+ENERO!K35:K36+FEBRERO!K35+MARZO!K35</f>
        <v>19968</v>
      </c>
      <c r="L35" s="43">
        <f>+ENERO!L35:L36+FEBRERO!L35+MARZO!L35</f>
        <v>0</v>
      </c>
      <c r="M35" s="80">
        <f t="shared" si="0"/>
        <v>19625570</v>
      </c>
      <c r="O35" s="42"/>
    </row>
    <row r="36" spans="1:15">
      <c r="A36" s="40"/>
      <c r="C36" s="78" t="s">
        <v>67</v>
      </c>
      <c r="D36" s="43">
        <f>+ENERO!D36:D37+FEBRERO!D36+MARZO!D36</f>
        <v>2158918</v>
      </c>
      <c r="E36" s="43">
        <f>+ENERO!E36:E37+FEBRERO!E36+MARZO!E36</f>
        <v>790012</v>
      </c>
      <c r="F36" s="43">
        <f>+ENERO!F36:F37+FEBRERO!F36+MARZO!F36</f>
        <v>14728</v>
      </c>
      <c r="G36" s="43">
        <f>+ENERO!G36:G37+FEBRERO!G36+MARZO!G36</f>
        <v>18919</v>
      </c>
      <c r="H36" s="43">
        <f>+ENERO!H36:H37+FEBRERO!H36+MARZO!H36</f>
        <v>81742</v>
      </c>
      <c r="I36" s="43">
        <f>+ENERO!I36:I37+FEBRERO!I36+MARZO!I36</f>
        <v>64400</v>
      </c>
      <c r="J36" s="43">
        <f>+ENERO!J36:J37+FEBRERO!J36+MARZO!J36</f>
        <v>52815</v>
      </c>
      <c r="K36" s="43">
        <f>+ENERO!K36:K37+FEBRERO!K36+MARZO!K36</f>
        <v>3240</v>
      </c>
      <c r="L36" s="43">
        <f>+ENERO!L36:L37+FEBRERO!L36+MARZO!L36</f>
        <v>0</v>
      </c>
      <c r="M36" s="80">
        <f t="shared" si="0"/>
        <v>3184774</v>
      </c>
      <c r="O36" s="42"/>
    </row>
    <row r="37" spans="1:15">
      <c r="A37" s="40"/>
      <c r="C37" s="78" t="s">
        <v>68</v>
      </c>
      <c r="D37" s="43">
        <f>+ENERO!D37:D38+FEBRERO!D37+MARZO!D37</f>
        <v>1493043</v>
      </c>
      <c r="E37" s="43">
        <f>+ENERO!E37:E38+FEBRERO!E37+MARZO!E37</f>
        <v>546349</v>
      </c>
      <c r="F37" s="43">
        <f>+ENERO!F37:F38+FEBRERO!F37+MARZO!F37</f>
        <v>10185</v>
      </c>
      <c r="G37" s="43">
        <f>+ENERO!G37:G38+FEBRERO!G37+MARZO!G37</f>
        <v>13083</v>
      </c>
      <c r="H37" s="43">
        <f>+ENERO!H37:H38+FEBRERO!H37+MARZO!H37</f>
        <v>56530</v>
      </c>
      <c r="I37" s="43">
        <f>+ENERO!I37:I38+FEBRERO!I37+MARZO!I37</f>
        <v>48962</v>
      </c>
      <c r="J37" s="43">
        <f>+ENERO!J37:J38+FEBRERO!J37+MARZO!J37</f>
        <v>40156</v>
      </c>
      <c r="K37" s="43">
        <f>+ENERO!K37:K38+FEBRERO!K37+MARZO!K37</f>
        <v>2241</v>
      </c>
      <c r="L37" s="43">
        <f>+ENERO!L37:L38+FEBRERO!L37+MARZO!L37</f>
        <v>0</v>
      </c>
      <c r="M37" s="80">
        <f t="shared" si="0"/>
        <v>2210549</v>
      </c>
      <c r="O37" s="42"/>
    </row>
    <row r="38" spans="1:15">
      <c r="A38" s="40"/>
      <c r="C38" s="78" t="s">
        <v>69</v>
      </c>
      <c r="D38" s="43">
        <f>+ENERO!D38:D39+FEBRERO!D38+MARZO!D38</f>
        <v>5592493</v>
      </c>
      <c r="E38" s="43">
        <f>+ENERO!E38:E39+FEBRERO!E38+MARZO!E38</f>
        <v>2046458</v>
      </c>
      <c r="F38" s="43">
        <f>+ENERO!F38:F39+FEBRERO!F38+MARZO!F38</f>
        <v>38151</v>
      </c>
      <c r="G38" s="43">
        <f>+ENERO!G38:G39+FEBRERO!G38+MARZO!G38</f>
        <v>49008</v>
      </c>
      <c r="H38" s="43">
        <f>+ENERO!H38:H39+FEBRERO!H38+MARZO!H38</f>
        <v>211746</v>
      </c>
      <c r="I38" s="43">
        <f>+ENERO!I38:I39+FEBRERO!I38+MARZO!I38</f>
        <v>325517</v>
      </c>
      <c r="J38" s="43">
        <f>+ENERO!J38:J39+FEBRERO!J38+MARZO!J38</f>
        <v>266967</v>
      </c>
      <c r="K38" s="43">
        <f>+ENERO!K38:K39+FEBRERO!K38+MARZO!K38</f>
        <v>8388</v>
      </c>
      <c r="L38" s="43">
        <f>+ENERO!L38:L39+FEBRERO!L38+MARZO!L38</f>
        <v>0</v>
      </c>
      <c r="M38" s="80">
        <f t="shared" si="0"/>
        <v>8538728</v>
      </c>
      <c r="O38" s="42"/>
    </row>
    <row r="39" spans="1:15">
      <c r="A39" s="40"/>
      <c r="C39" s="78" t="s">
        <v>70</v>
      </c>
      <c r="D39" s="43">
        <f>+ENERO!D39:D40+FEBRERO!D39+MARZO!D39</f>
        <v>1299493</v>
      </c>
      <c r="E39" s="43">
        <f>+ENERO!E39:E40+FEBRERO!E39+MARZO!E39</f>
        <v>475523</v>
      </c>
      <c r="F39" s="43">
        <f>+ENERO!F39:F40+FEBRERO!F39+MARZO!F39</f>
        <v>8865</v>
      </c>
      <c r="G39" s="43">
        <f>+ENERO!G39:G40+FEBRERO!G39+MARZO!G39</f>
        <v>11388</v>
      </c>
      <c r="H39" s="43">
        <f>+ENERO!H39:H40+FEBRERO!H39+MARZO!H39</f>
        <v>49203</v>
      </c>
      <c r="I39" s="43">
        <f>+ENERO!I39:I40+FEBRERO!I39+MARZO!I39</f>
        <v>44983</v>
      </c>
      <c r="J39" s="43">
        <f>+ENERO!J39:J40+FEBRERO!J39+MARZO!J39</f>
        <v>36892</v>
      </c>
      <c r="K39" s="43">
        <f>+ENERO!K39:K40+FEBRERO!K39+MARZO!K39</f>
        <v>1950</v>
      </c>
      <c r="L39" s="43">
        <f>+ENERO!L39:L40+FEBRERO!L39+MARZO!L39</f>
        <v>0</v>
      </c>
      <c r="M39" s="80">
        <f t="shared" si="0"/>
        <v>1928297</v>
      </c>
      <c r="O39" s="42"/>
    </row>
    <row r="40" spans="1:15">
      <c r="A40" s="40"/>
      <c r="C40" s="78" t="s">
        <v>71</v>
      </c>
      <c r="D40" s="43">
        <f>+ENERO!D40:D41+FEBRERO!D40+MARZO!D40</f>
        <v>3871569</v>
      </c>
      <c r="E40" s="43">
        <f>+ENERO!E40:E41+FEBRERO!E40+MARZO!E40</f>
        <v>1416721</v>
      </c>
      <c r="F40" s="43">
        <f>+ENERO!F40:F41+FEBRERO!F40+MARZO!F40</f>
        <v>26410</v>
      </c>
      <c r="G40" s="43">
        <f>+ENERO!G40:G41+FEBRERO!G40+MARZO!G40</f>
        <v>33927</v>
      </c>
      <c r="H40" s="43">
        <f>+ENERO!H40:H41+FEBRERO!H40+MARZO!H40</f>
        <v>146587</v>
      </c>
      <c r="I40" s="43">
        <f>+ENERO!I40:I41+FEBRERO!I40+MARZO!I40</f>
        <v>153264</v>
      </c>
      <c r="J40" s="43">
        <f>+ENERO!J40:J41+FEBRERO!J40+MARZO!J40</f>
        <v>125696</v>
      </c>
      <c r="K40" s="43">
        <f>+ENERO!K40:K41+FEBRERO!K40+MARZO!K40</f>
        <v>5808</v>
      </c>
      <c r="L40" s="43">
        <f>+ENERO!L40:L41+FEBRERO!L40+MARZO!L40</f>
        <v>466716</v>
      </c>
      <c r="M40" s="80">
        <f t="shared" si="0"/>
        <v>6246698</v>
      </c>
      <c r="O40" s="42"/>
    </row>
    <row r="41" spans="1:15">
      <c r="A41" s="40"/>
      <c r="C41" s="78" t="s">
        <v>72</v>
      </c>
      <c r="D41" s="43">
        <f>+ENERO!D41:D42+FEBRERO!D41+MARZO!D41</f>
        <v>3453445</v>
      </c>
      <c r="E41" s="43">
        <f>+ENERO!E41:E42+FEBRERO!E41+MARZO!E41</f>
        <v>1263718</v>
      </c>
      <c r="F41" s="43">
        <f>+ENERO!F41:F42+FEBRERO!F41+MARZO!F41</f>
        <v>23559</v>
      </c>
      <c r="G41" s="43">
        <f>+ENERO!G41:G42+FEBRERO!G41+MARZO!G41</f>
        <v>30263</v>
      </c>
      <c r="H41" s="43">
        <f>+ENERO!H41:H42+FEBRERO!H41+MARZO!H41</f>
        <v>130757</v>
      </c>
      <c r="I41" s="43">
        <f>+ENERO!I41:I42+FEBRERO!I41+MARZO!I41</f>
        <v>177920</v>
      </c>
      <c r="J41" s="43">
        <f>+ENERO!J41:J42+FEBRERO!J41+MARZO!J41</f>
        <v>145919</v>
      </c>
      <c r="K41" s="43">
        <f>+ENERO!K41:K42+FEBRERO!K41+MARZO!K41</f>
        <v>5181</v>
      </c>
      <c r="L41" s="43">
        <f>+ENERO!L41:L42+FEBRERO!L41+MARZO!L41</f>
        <v>2954</v>
      </c>
      <c r="M41" s="80">
        <f t="shared" si="0"/>
        <v>5233716</v>
      </c>
      <c r="O41" s="42"/>
    </row>
    <row r="42" spans="1:15">
      <c r="A42" s="40"/>
      <c r="C42" s="78" t="s">
        <v>73</v>
      </c>
      <c r="D42" s="43">
        <f>+ENERO!D42:D43+FEBRERO!D42+MARZO!D42</f>
        <v>2128613</v>
      </c>
      <c r="E42" s="43">
        <f>+ENERO!E42:E43+FEBRERO!E42+MARZO!E42</f>
        <v>778922</v>
      </c>
      <c r="F42" s="43">
        <f>+ENERO!F42:F43+FEBRERO!F42+MARZO!F42</f>
        <v>14521</v>
      </c>
      <c r="G42" s="43">
        <f>+ENERO!G42:G43+FEBRERO!G42+MARZO!G42</f>
        <v>18653</v>
      </c>
      <c r="H42" s="43">
        <f>+ENERO!H42:H43+FEBRERO!H42+MARZO!H42</f>
        <v>80594</v>
      </c>
      <c r="I42" s="43">
        <f>+ENERO!I42:I43+FEBRERO!I42+MARZO!I42</f>
        <v>73773</v>
      </c>
      <c r="J42" s="43">
        <f>+ENERO!J42:J43+FEBRERO!J42+MARZO!J42</f>
        <v>60504</v>
      </c>
      <c r="K42" s="43">
        <f>+ENERO!K42:K43+FEBRERO!K42+MARZO!K42</f>
        <v>3192</v>
      </c>
      <c r="L42" s="43">
        <f>+ENERO!L42:L43+FEBRERO!L42+MARZO!L42</f>
        <v>46961</v>
      </c>
      <c r="M42" s="80">
        <f t="shared" ref="M42:M67" si="1">SUM(D42:L42)</f>
        <v>3205733</v>
      </c>
      <c r="O42" s="42"/>
    </row>
    <row r="43" spans="1:15">
      <c r="A43" s="40"/>
      <c r="C43" s="78" t="s">
        <v>74</v>
      </c>
      <c r="D43" s="43">
        <f>+ENERO!D43:D44+FEBRERO!D43+MARZO!D43</f>
        <v>8507598</v>
      </c>
      <c r="E43" s="43">
        <f>+ENERO!E43:E44+FEBRERO!E43+MARZO!E43</f>
        <v>3113181</v>
      </c>
      <c r="F43" s="43">
        <f>+ENERO!F43:F44+FEBRERO!F43+MARZO!F43</f>
        <v>58037</v>
      </c>
      <c r="G43" s="43">
        <f>+ENERO!G43:G44+FEBRERO!G43+MARZO!G43</f>
        <v>74554</v>
      </c>
      <c r="H43" s="43">
        <f>+ENERO!H43:H44+FEBRERO!H43+MARZO!H43</f>
        <v>322119</v>
      </c>
      <c r="I43" s="43">
        <f>+ENERO!I43:I44+FEBRERO!I43+MARZO!I43</f>
        <v>412041</v>
      </c>
      <c r="J43" s="43">
        <f>+ENERO!J43:J44+FEBRERO!J43+MARZO!J43</f>
        <v>337929</v>
      </c>
      <c r="K43" s="43">
        <f>+ENERO!K43:K44+FEBRERO!K43+MARZO!K43</f>
        <v>12762</v>
      </c>
      <c r="L43" s="43">
        <f>+ENERO!L43:L44+FEBRERO!L43+MARZO!L43</f>
        <v>0</v>
      </c>
      <c r="M43" s="80">
        <f t="shared" si="1"/>
        <v>12838221</v>
      </c>
      <c r="O43" s="42"/>
    </row>
    <row r="44" spans="1:15">
      <c r="A44" s="40"/>
      <c r="C44" s="78" t="s">
        <v>75</v>
      </c>
      <c r="D44" s="43">
        <f>+ENERO!D44:D45+FEBRERO!D44+MARZO!D44</f>
        <v>3852336</v>
      </c>
      <c r="E44" s="43">
        <f>+ENERO!E44:E45+FEBRERO!E44+MARZO!E44</f>
        <v>1409683</v>
      </c>
      <c r="F44" s="43">
        <f>+ENERO!F44:F45+FEBRERO!F44+MARZO!F44</f>
        <v>26280</v>
      </c>
      <c r="G44" s="43">
        <f>+ENERO!G44:G45+FEBRERO!G44+MARZO!G44</f>
        <v>33759</v>
      </c>
      <c r="H44" s="43">
        <f>+ENERO!H44:H45+FEBRERO!H44+MARZO!H44</f>
        <v>145860</v>
      </c>
      <c r="I44" s="43">
        <f>+ENERO!I44:I45+FEBRERO!I44+MARZO!I44</f>
        <v>228641</v>
      </c>
      <c r="J44" s="43">
        <f>+ENERO!J44:J45+FEBRERO!J44+MARZO!J44</f>
        <v>187517</v>
      </c>
      <c r="K44" s="43">
        <f>+ENERO!K44:K45+FEBRERO!K44+MARZO!K44</f>
        <v>5778</v>
      </c>
      <c r="L44" s="43">
        <f>+ENERO!L44:L45+FEBRERO!L44+MARZO!L44</f>
        <v>0</v>
      </c>
      <c r="M44" s="80">
        <f t="shared" si="1"/>
        <v>5889854</v>
      </c>
      <c r="O44" s="42"/>
    </row>
    <row r="45" spans="1:15">
      <c r="A45" s="40"/>
      <c r="C45" s="78" t="s">
        <v>76</v>
      </c>
      <c r="D45" s="43">
        <f>+ENERO!D45:D46+FEBRERO!D45+MARZO!D45</f>
        <v>8910845</v>
      </c>
      <c r="E45" s="43">
        <f>+ENERO!E45:E46+FEBRERO!E45+MARZO!E45</f>
        <v>3260741</v>
      </c>
      <c r="F45" s="43">
        <f>+ENERO!F45:F46+FEBRERO!F45+MARZO!F45</f>
        <v>60788</v>
      </c>
      <c r="G45" s="43">
        <f>+ENERO!G45:G46+FEBRERO!G45+MARZO!G45</f>
        <v>78087</v>
      </c>
      <c r="H45" s="43">
        <f>+ENERO!H45:H46+FEBRERO!H45+MARZO!H45</f>
        <v>337389</v>
      </c>
      <c r="I45" s="43">
        <f>+ENERO!I45:I46+FEBRERO!I45+MARZO!I45</f>
        <v>572547</v>
      </c>
      <c r="J45" s="43">
        <f>+ENERO!J45:J46+FEBRERO!J45+MARZO!J45</f>
        <v>469565</v>
      </c>
      <c r="K45" s="43">
        <f>+ENERO!K45:K46+FEBRERO!K45+MARZO!K45</f>
        <v>13368</v>
      </c>
      <c r="L45" s="43">
        <f>+ENERO!L45:L46+FEBRERO!L45+MARZO!L45</f>
        <v>0</v>
      </c>
      <c r="M45" s="80">
        <f t="shared" si="1"/>
        <v>13703330</v>
      </c>
      <c r="O45" s="42"/>
    </row>
    <row r="46" spans="1:15">
      <c r="A46" s="40"/>
      <c r="C46" s="78" t="s">
        <v>77</v>
      </c>
      <c r="D46" s="43">
        <f>+ENERO!D46:D47+FEBRERO!D46+MARZO!D46</f>
        <v>4095281</v>
      </c>
      <c r="E46" s="43">
        <f>+ENERO!E46:E47+FEBRERO!E46+MARZO!E46</f>
        <v>1498583</v>
      </c>
      <c r="F46" s="43">
        <f>+ENERO!F46:F47+FEBRERO!F46+MARZO!F46</f>
        <v>27937</v>
      </c>
      <c r="G46" s="43">
        <f>+ENERO!G46:G47+FEBRERO!G46+MARZO!G46</f>
        <v>35887</v>
      </c>
      <c r="H46" s="43">
        <f>+ENERO!H46:H47+FEBRERO!H46+MARZO!H46</f>
        <v>155057</v>
      </c>
      <c r="I46" s="43">
        <f>+ENERO!I46:I47+FEBRERO!I46+MARZO!I46</f>
        <v>240315</v>
      </c>
      <c r="J46" s="43">
        <f>+ENERO!J46:J47+FEBRERO!J46+MARZO!J46</f>
        <v>197091</v>
      </c>
      <c r="K46" s="43">
        <f>+ENERO!K46:K47+FEBRERO!K46+MARZO!K46</f>
        <v>6144</v>
      </c>
      <c r="L46" s="43">
        <f>+ENERO!L46:L47+FEBRERO!L46+MARZO!L46</f>
        <v>0</v>
      </c>
      <c r="M46" s="80">
        <f t="shared" si="1"/>
        <v>6256295</v>
      </c>
      <c r="O46" s="42"/>
    </row>
    <row r="47" spans="1:15">
      <c r="A47" s="40"/>
      <c r="C47" s="78" t="s">
        <v>78</v>
      </c>
      <c r="D47" s="43">
        <f>+ENERO!D47:D48+FEBRERO!D47+MARZO!D47</f>
        <v>16384552</v>
      </c>
      <c r="E47" s="43">
        <f>+ENERO!E47:E48+FEBRERO!E47+MARZO!E47</f>
        <v>5995591</v>
      </c>
      <c r="F47" s="43">
        <f>+ENERO!F47:F48+FEBRERO!F47+MARZO!F47</f>
        <v>111772</v>
      </c>
      <c r="G47" s="43">
        <f>+ENERO!G47:G48+FEBRERO!G47+MARZO!G47</f>
        <v>143579</v>
      </c>
      <c r="H47" s="43">
        <f>+ENERO!H47:H48+FEBRERO!H47+MARZO!H47</f>
        <v>620362</v>
      </c>
      <c r="I47" s="43">
        <f>+ENERO!I47:I48+FEBRERO!I47+MARZO!I47</f>
        <v>986404</v>
      </c>
      <c r="J47" s="43">
        <f>+ENERO!J47:J48+FEBRERO!J47+MARZO!J47</f>
        <v>808981</v>
      </c>
      <c r="K47" s="43">
        <f>+ENERO!K47:K48+FEBRERO!K47+MARZO!K47</f>
        <v>24579</v>
      </c>
      <c r="L47" s="43">
        <f>+ENERO!L47:L48+FEBRERO!L47+MARZO!L47</f>
        <v>0</v>
      </c>
      <c r="M47" s="80">
        <f t="shared" si="1"/>
        <v>25075820</v>
      </c>
      <c r="O47" s="42"/>
    </row>
    <row r="48" spans="1:15">
      <c r="A48" s="40"/>
      <c r="C48" s="78" t="s">
        <v>79</v>
      </c>
      <c r="D48" s="43">
        <f>+ENERO!D48:D49+FEBRERO!D48+MARZO!D48</f>
        <v>13710201</v>
      </c>
      <c r="E48" s="43">
        <f>+ENERO!E48:E49+FEBRERO!E48+MARZO!E48</f>
        <v>5016967</v>
      </c>
      <c r="F48" s="43">
        <f>+ENERO!F48:F49+FEBRERO!F48+MARZO!F48</f>
        <v>93528</v>
      </c>
      <c r="G48" s="43">
        <f>+ENERO!G48:G49+FEBRERO!G48+MARZO!G48</f>
        <v>120145</v>
      </c>
      <c r="H48" s="43">
        <f>+ENERO!H48:H49+FEBRERO!H48+MARZO!H48</f>
        <v>519104</v>
      </c>
      <c r="I48" s="43">
        <f>+ENERO!I48:I49+FEBRERO!I48+MARZO!I48</f>
        <v>851517</v>
      </c>
      <c r="J48" s="43">
        <f>+ENERO!J48:J49+FEBRERO!J48+MARZO!J48</f>
        <v>698357</v>
      </c>
      <c r="K48" s="43">
        <f>+ENERO!K48:K49+FEBRERO!K48+MARZO!K48</f>
        <v>20565</v>
      </c>
      <c r="L48" s="43">
        <f>+ENERO!L48:L49+FEBRERO!L48+MARZO!L48</f>
        <v>1228313</v>
      </c>
      <c r="M48" s="80">
        <f t="shared" si="1"/>
        <v>22258697</v>
      </c>
      <c r="O48" s="42"/>
    </row>
    <row r="49" spans="1:15">
      <c r="A49" s="40"/>
      <c r="C49" s="78" t="s">
        <v>80</v>
      </c>
      <c r="D49" s="43">
        <f>+ENERO!D49:D50+FEBRERO!D49+MARZO!D49</f>
        <v>5525585</v>
      </c>
      <c r="E49" s="43">
        <f>+ENERO!E49:E50+FEBRERO!E49+MARZO!E49</f>
        <v>2021974</v>
      </c>
      <c r="F49" s="43">
        <f>+ENERO!F49:F50+FEBRERO!F49+MARZO!F49</f>
        <v>37694</v>
      </c>
      <c r="G49" s="43">
        <f>+ENERO!G49:G50+FEBRERO!G49+MARZO!G49</f>
        <v>48421</v>
      </c>
      <c r="H49" s="43">
        <f>+ENERO!H49:H50+FEBRERO!H49+MARZO!H49</f>
        <v>209214</v>
      </c>
      <c r="I49" s="43">
        <f>+ENERO!I49:I50+FEBRERO!I49+MARZO!I49</f>
        <v>309253</v>
      </c>
      <c r="J49" s="43">
        <f>+ENERO!J49:J50+FEBRERO!J49+MARZO!J49</f>
        <v>253627</v>
      </c>
      <c r="K49" s="43">
        <f>+ENERO!K49:K50+FEBRERO!K49+MARZO!K49</f>
        <v>8289</v>
      </c>
      <c r="L49" s="43">
        <f>+ENERO!L49:L50+FEBRERO!L49+MARZO!L49</f>
        <v>0</v>
      </c>
      <c r="M49" s="80">
        <f t="shared" si="1"/>
        <v>8414057</v>
      </c>
      <c r="O49" s="42"/>
    </row>
    <row r="50" spans="1:15">
      <c r="A50" s="40"/>
      <c r="C50" s="78" t="s">
        <v>81</v>
      </c>
      <c r="D50" s="43">
        <f>+ENERO!D50:D51+FEBRERO!D50+MARZO!D50</f>
        <v>1360260</v>
      </c>
      <c r="E50" s="43">
        <f>+ENERO!E50:E51+FEBRERO!E50+MARZO!E50</f>
        <v>497759</v>
      </c>
      <c r="F50" s="43">
        <f>+ENERO!F50:F51+FEBRERO!F50+MARZO!F50</f>
        <v>9280</v>
      </c>
      <c r="G50" s="43">
        <f>+ENERO!G50:G51+FEBRERO!G50+MARZO!G50</f>
        <v>11921</v>
      </c>
      <c r="H50" s="43">
        <f>+ENERO!H50:H51+FEBRERO!H50+MARZO!H50</f>
        <v>51504</v>
      </c>
      <c r="I50" s="43">
        <f>+ENERO!I50:I51+FEBRERO!I50+MARZO!I50</f>
        <v>48452</v>
      </c>
      <c r="J50" s="43">
        <f>+ENERO!J50:J51+FEBRERO!J50+MARZO!J50</f>
        <v>39737</v>
      </c>
      <c r="K50" s="43">
        <f>+ENERO!K50:K51+FEBRERO!K50+MARZO!K50</f>
        <v>2040</v>
      </c>
      <c r="L50" s="43">
        <f>+ENERO!L50:L51+FEBRERO!L50+MARZO!L50</f>
        <v>34874</v>
      </c>
      <c r="M50" s="80">
        <f t="shared" si="1"/>
        <v>2055827</v>
      </c>
      <c r="O50" s="42"/>
    </row>
    <row r="51" spans="1:15">
      <c r="A51" s="40"/>
      <c r="C51" s="78" t="s">
        <v>82</v>
      </c>
      <c r="D51" s="43">
        <f>+ENERO!D51:D52+FEBRERO!D51+MARZO!D51</f>
        <v>15084386</v>
      </c>
      <c r="E51" s="43">
        <f>+ENERO!E51:E52+FEBRERO!E51+MARZO!E51</f>
        <v>5519822</v>
      </c>
      <c r="F51" s="43">
        <f>+ENERO!F51:F52+FEBRERO!F51+MARZO!F51</f>
        <v>102903</v>
      </c>
      <c r="G51" s="43">
        <f>+ENERO!G51:G52+FEBRERO!G51+MARZO!G51</f>
        <v>132187</v>
      </c>
      <c r="H51" s="43">
        <f>+ENERO!H51:H52+FEBRERO!H51+MARZO!H51</f>
        <v>571134</v>
      </c>
      <c r="I51" s="43">
        <f>+ENERO!I51:I52+FEBRERO!I51+MARZO!I51</f>
        <v>860049</v>
      </c>
      <c r="J51" s="43">
        <f>+ENERO!J51:J52+FEBRERO!J51+MARZO!J51</f>
        <v>705353</v>
      </c>
      <c r="K51" s="43">
        <f>+ENERO!K51:K52+FEBRERO!K51+MARZO!K51</f>
        <v>22629</v>
      </c>
      <c r="L51" s="43">
        <f>+ENERO!L51:L52+FEBRERO!L51+MARZO!L51</f>
        <v>569117</v>
      </c>
      <c r="M51" s="80">
        <f t="shared" si="1"/>
        <v>23567580</v>
      </c>
      <c r="O51" s="42"/>
    </row>
    <row r="52" spans="1:15">
      <c r="A52" s="40"/>
      <c r="C52" s="78" t="s">
        <v>83</v>
      </c>
      <c r="D52" s="43">
        <f>+ENERO!D52:D53+FEBRERO!D52+MARZO!D52</f>
        <v>901039</v>
      </c>
      <c r="E52" s="43">
        <f>+ENERO!E52:E53+FEBRERO!E52+MARZO!E52</f>
        <v>329717</v>
      </c>
      <c r="F52" s="43">
        <f>+ENERO!F52:F53+FEBRERO!F52+MARZO!F52</f>
        <v>6147</v>
      </c>
      <c r="G52" s="43">
        <f>+ENERO!G52:G53+FEBRERO!G52+MARZO!G52</f>
        <v>7896</v>
      </c>
      <c r="H52" s="43">
        <f>+ENERO!H52:H53+FEBRERO!H52+MARZO!H52</f>
        <v>34115</v>
      </c>
      <c r="I52" s="43">
        <f>+ENERO!I52:I53+FEBRERO!I52+MARZO!I52</f>
        <v>27884</v>
      </c>
      <c r="J52" s="43">
        <f>+ENERO!J52:J53+FEBRERO!J52+MARZO!J52</f>
        <v>22869</v>
      </c>
      <c r="K52" s="43">
        <f>+ENERO!K52:K53+FEBRERO!K52+MARZO!K52</f>
        <v>1353</v>
      </c>
      <c r="L52" s="43">
        <f>+ENERO!L52:L53+FEBRERO!L52+MARZO!L52</f>
        <v>0</v>
      </c>
      <c r="M52" s="80">
        <f t="shared" si="1"/>
        <v>1331020</v>
      </c>
      <c r="O52" s="42"/>
    </row>
    <row r="53" spans="1:15">
      <c r="A53" s="40"/>
      <c r="C53" s="78" t="s">
        <v>84</v>
      </c>
      <c r="D53" s="43">
        <f>+ENERO!D53:D54+FEBRERO!D53+MARZO!D53</f>
        <v>4187590</v>
      </c>
      <c r="E53" s="43">
        <f>+ENERO!E53:E54+FEBRERO!E53+MARZO!E53</f>
        <v>1532363</v>
      </c>
      <c r="F53" s="43">
        <f>+ENERO!F53:F54+FEBRERO!F53+MARZO!F53</f>
        <v>28567</v>
      </c>
      <c r="G53" s="43">
        <f>+ENERO!G53:G54+FEBRERO!G53+MARZO!G53</f>
        <v>36697</v>
      </c>
      <c r="H53" s="43">
        <f>+ENERO!H53:H54+FEBRERO!H53+MARZO!H53</f>
        <v>158553</v>
      </c>
      <c r="I53" s="43">
        <f>+ENERO!I53:I54+FEBRERO!I53+MARZO!I53</f>
        <v>220673</v>
      </c>
      <c r="J53" s="43">
        <f>+ENERO!J53:J54+FEBRERO!J53+MARZO!J53</f>
        <v>180981</v>
      </c>
      <c r="K53" s="43">
        <f>+ENERO!K53:K54+FEBRERO!K53+MARZO!K53</f>
        <v>6282</v>
      </c>
      <c r="L53" s="43">
        <f>+ENERO!L53:L54+FEBRERO!L53+MARZO!L53</f>
        <v>491861</v>
      </c>
      <c r="M53" s="80">
        <f t="shared" si="1"/>
        <v>6843567</v>
      </c>
      <c r="O53" s="42"/>
    </row>
    <row r="54" spans="1:15">
      <c r="A54" s="40"/>
      <c r="C54" s="78" t="s">
        <v>85</v>
      </c>
      <c r="D54" s="43">
        <f>+ENERO!D54:D55+FEBRERO!D54+MARZO!D54</f>
        <v>2900728</v>
      </c>
      <c r="E54" s="43">
        <f>+ENERO!E54:E55+FEBRERO!E54+MARZO!E54</f>
        <v>1061461</v>
      </c>
      <c r="F54" s="43">
        <f>+ENERO!F54:F55+FEBRERO!F54+MARZO!F54</f>
        <v>19788</v>
      </c>
      <c r="G54" s="43">
        <f>+ENERO!G54:G55+FEBRERO!G54+MARZO!G54</f>
        <v>25420</v>
      </c>
      <c r="H54" s="43">
        <f>+ENERO!H54:H55+FEBRERO!H54+MARZO!H54</f>
        <v>109829</v>
      </c>
      <c r="I54" s="43">
        <f>+ENERO!I54:I55+FEBRERO!I54+MARZO!I54</f>
        <v>134552</v>
      </c>
      <c r="J54" s="43">
        <f>+ENERO!J54:J55+FEBRERO!J54+MARZO!J54</f>
        <v>110351</v>
      </c>
      <c r="K54" s="43">
        <f>+ENERO!K54:K55+FEBRERO!K54+MARZO!K54</f>
        <v>4350</v>
      </c>
      <c r="L54" s="43">
        <f>+ENERO!L54:L55+FEBRERO!L54+MARZO!L54</f>
        <v>624059</v>
      </c>
      <c r="M54" s="80">
        <f t="shared" si="1"/>
        <v>4990538</v>
      </c>
      <c r="O54" s="42"/>
    </row>
    <row r="55" spans="1:15">
      <c r="A55" s="40"/>
      <c r="C55" s="78" t="s">
        <v>86</v>
      </c>
      <c r="D55" s="43">
        <f>+ENERO!D55:D56+FEBRERO!D55+MARZO!D55</f>
        <v>2867392</v>
      </c>
      <c r="E55" s="43">
        <f>+ENERO!E55:E56+FEBRERO!E55+MARZO!E55</f>
        <v>1049263</v>
      </c>
      <c r="F55" s="43">
        <f>+ENERO!F55:F56+FEBRERO!F55+MARZO!F55</f>
        <v>19560</v>
      </c>
      <c r="G55" s="43">
        <f>+ENERO!G55:G56+FEBRERO!G55+MARZO!G55</f>
        <v>25127</v>
      </c>
      <c r="H55" s="43">
        <f>+ENERO!H55:H56+FEBRERO!H55+MARZO!H55</f>
        <v>108567</v>
      </c>
      <c r="I55" s="43">
        <f>+ENERO!I55:I56+FEBRERO!I55+MARZO!I55</f>
        <v>116544</v>
      </c>
      <c r="J55" s="43">
        <f>+ENERO!J55:J56+FEBRERO!J55+MARZO!J55</f>
        <v>95583</v>
      </c>
      <c r="K55" s="43">
        <f>+ENERO!K55:K56+FEBRERO!K55+MARZO!K55</f>
        <v>4302</v>
      </c>
      <c r="L55" s="43">
        <f>+ENERO!L55:L56+FEBRERO!L55+MARZO!L55</f>
        <v>97787</v>
      </c>
      <c r="M55" s="80">
        <f t="shared" si="1"/>
        <v>4384125</v>
      </c>
      <c r="O55" s="42"/>
    </row>
    <row r="56" spans="1:15">
      <c r="A56" s="40"/>
      <c r="C56" s="78" t="s">
        <v>87</v>
      </c>
      <c r="D56" s="43">
        <f>+ENERO!D56:D57+FEBRERO!D56+MARZO!D56</f>
        <v>2217686</v>
      </c>
      <c r="E56" s="43">
        <f>+ENERO!E56:E57+FEBRERO!E56+MARZO!E56</f>
        <v>811517</v>
      </c>
      <c r="F56" s="43">
        <f>+ENERO!F56:F57+FEBRERO!F56+MARZO!F56</f>
        <v>15129</v>
      </c>
      <c r="G56" s="43">
        <f>+ENERO!G56:G57+FEBRERO!G56+MARZO!G56</f>
        <v>19433</v>
      </c>
      <c r="H56" s="43">
        <f>+ENERO!H56:H57+FEBRERO!H56+MARZO!H56</f>
        <v>83968</v>
      </c>
      <c r="I56" s="43">
        <f>+ENERO!I56:I57+FEBRERO!I56+MARZO!I56</f>
        <v>89248</v>
      </c>
      <c r="J56" s="43">
        <f>+ENERO!J56:J57+FEBRERO!J56+MARZO!J56</f>
        <v>73195</v>
      </c>
      <c r="K56" s="43">
        <f>+ENERO!K56:K57+FEBRERO!K56+MARZO!K56</f>
        <v>3327</v>
      </c>
      <c r="L56" s="43">
        <f>+ENERO!L56:L57+FEBRERO!L56+MARZO!L56</f>
        <v>0</v>
      </c>
      <c r="M56" s="80">
        <f t="shared" si="1"/>
        <v>3313503</v>
      </c>
      <c r="O56" s="42"/>
    </row>
    <row r="57" spans="1:15">
      <c r="A57" s="40"/>
      <c r="C57" s="78" t="s">
        <v>88</v>
      </c>
      <c r="D57" s="43">
        <f>+ENERO!D57:D58+FEBRERO!D57+MARZO!D57</f>
        <v>7120508</v>
      </c>
      <c r="E57" s="43">
        <f>+ENERO!E57:E58+FEBRERO!E57+MARZO!E57</f>
        <v>2605604</v>
      </c>
      <c r="F57" s="43">
        <f>+ENERO!F57:F58+FEBRERO!F57+MARZO!F57</f>
        <v>48574</v>
      </c>
      <c r="G57" s="43">
        <f>+ENERO!G57:G58+FEBRERO!G57+MARZO!G57</f>
        <v>62397</v>
      </c>
      <c r="H57" s="43">
        <f>+ENERO!H57:H58+FEBRERO!H57+MARZO!H57</f>
        <v>269601</v>
      </c>
      <c r="I57" s="43">
        <f>+ENERO!I57:I58+FEBRERO!I57+MARZO!I57</f>
        <v>378323</v>
      </c>
      <c r="J57" s="43">
        <f>+ENERO!J57:J58+FEBRERO!J57+MARZO!J57</f>
        <v>310275</v>
      </c>
      <c r="K57" s="43">
        <f>+ENERO!K57:K58+FEBRERO!K57+MARZO!K57</f>
        <v>10680</v>
      </c>
      <c r="L57" s="43">
        <f>+ENERO!L57:L58+FEBRERO!L57+MARZO!L57</f>
        <v>259986</v>
      </c>
      <c r="M57" s="80">
        <f t="shared" si="1"/>
        <v>11065948</v>
      </c>
      <c r="O57" s="42"/>
    </row>
    <row r="58" spans="1:15">
      <c r="A58" s="40"/>
      <c r="C58" s="78" t="s">
        <v>89</v>
      </c>
      <c r="D58" s="43">
        <f>+ENERO!D58:D59+FEBRERO!D58+MARZO!D58</f>
        <v>3892971</v>
      </c>
      <c r="E58" s="43">
        <f>+ENERO!E58:E59+FEBRERO!E58+MARZO!E58</f>
        <v>1424553</v>
      </c>
      <c r="F58" s="43">
        <f>+ENERO!F58:F59+FEBRERO!F58+MARZO!F58</f>
        <v>26558</v>
      </c>
      <c r="G58" s="43">
        <f>+ENERO!G58:G59+FEBRERO!G58+MARZO!G58</f>
        <v>34114</v>
      </c>
      <c r="H58" s="43">
        <f>+ENERO!H58:H59+FEBRERO!H58+MARZO!H58</f>
        <v>147397</v>
      </c>
      <c r="I58" s="43">
        <f>+ENERO!I58:I59+FEBRERO!I58+MARZO!I58</f>
        <v>254259</v>
      </c>
      <c r="J58" s="43">
        <f>+ENERO!J58:J59+FEBRERO!J58+MARZO!J58</f>
        <v>208525</v>
      </c>
      <c r="K58" s="43">
        <f>+ENERO!K58:K59+FEBRERO!K58+MARZO!K58</f>
        <v>5841</v>
      </c>
      <c r="L58" s="43">
        <f>+ENERO!L58:L59+FEBRERO!L58+MARZO!L58</f>
        <v>0</v>
      </c>
      <c r="M58" s="80">
        <f t="shared" si="1"/>
        <v>5994218</v>
      </c>
      <c r="O58" s="42"/>
    </row>
    <row r="59" spans="1:15">
      <c r="A59" s="40"/>
      <c r="C59" s="78" t="s">
        <v>90</v>
      </c>
      <c r="D59" s="43">
        <f>+ENERO!D59:D60+FEBRERO!D59+MARZO!D59</f>
        <v>1392969</v>
      </c>
      <c r="E59" s="43">
        <f>+ENERO!E59:E60+FEBRERO!E59+MARZO!E59</f>
        <v>509729</v>
      </c>
      <c r="F59" s="43">
        <f>+ENERO!F59:F60+FEBRERO!F59+MARZO!F59</f>
        <v>9503</v>
      </c>
      <c r="G59" s="43">
        <f>+ENERO!G59:G60+FEBRERO!G59+MARZO!G59</f>
        <v>12207</v>
      </c>
      <c r="H59" s="43">
        <f>+ENERO!H59:H60+FEBRERO!H59+MARZO!H59</f>
        <v>52742</v>
      </c>
      <c r="I59" s="43">
        <f>+ENERO!I59:I60+FEBRERO!I59+MARZO!I59</f>
        <v>51223</v>
      </c>
      <c r="J59" s="43">
        <f>+ENERO!J59:J60+FEBRERO!J59+MARZO!J59</f>
        <v>42010</v>
      </c>
      <c r="K59" s="43">
        <f>+ENERO!K59:K60+FEBRERO!K59+MARZO!K59</f>
        <v>2091</v>
      </c>
      <c r="L59" s="43">
        <f>+ENERO!L59:L60+FEBRERO!L59+MARZO!L59</f>
        <v>0</v>
      </c>
      <c r="M59" s="80">
        <f t="shared" si="1"/>
        <v>2072474</v>
      </c>
      <c r="O59" s="42"/>
    </row>
    <row r="60" spans="1:15">
      <c r="A60" s="40"/>
      <c r="C60" s="78" t="s">
        <v>91</v>
      </c>
      <c r="D60" s="43">
        <f>+ENERO!D60:D61+FEBRERO!D60+MARZO!D60</f>
        <v>12446770</v>
      </c>
      <c r="E60" s="43">
        <f>+ENERO!E60:E61+FEBRERO!E60+MARZO!E60</f>
        <v>4554640</v>
      </c>
      <c r="F60" s="43">
        <f>+ENERO!F60:F61+FEBRERO!F60+MARZO!F60</f>
        <v>84909</v>
      </c>
      <c r="G60" s="43">
        <f>+ENERO!G60:G61+FEBRERO!G60+MARZO!G60</f>
        <v>109073</v>
      </c>
      <c r="H60" s="43">
        <f>+ENERO!H60:H61+FEBRERO!H60+MARZO!H60</f>
        <v>471266</v>
      </c>
      <c r="I60" s="43">
        <f>+ENERO!I60:I61+FEBRERO!I60+MARZO!I60</f>
        <v>524605</v>
      </c>
      <c r="J60" s="43">
        <f>+ENERO!J60:J61+FEBRERO!J60+MARZO!J60</f>
        <v>430247</v>
      </c>
      <c r="K60" s="43">
        <f>+ENERO!K60:K61+FEBRERO!K60+MARZO!K60</f>
        <v>18672</v>
      </c>
      <c r="L60" s="43">
        <f>+ENERO!L60:L61+FEBRERO!L60+MARZO!L60</f>
        <v>905402</v>
      </c>
      <c r="M60" s="80">
        <f t="shared" si="1"/>
        <v>19545584</v>
      </c>
      <c r="O60" s="42"/>
    </row>
    <row r="61" spans="1:15">
      <c r="A61" s="40"/>
      <c r="C61" s="78" t="s">
        <v>92</v>
      </c>
      <c r="D61" s="43">
        <f>+ENERO!D61:D62+FEBRERO!D61+MARZO!D61</f>
        <v>2525544</v>
      </c>
      <c r="E61" s="43">
        <f>+ENERO!E61:E62+FEBRERO!E61+MARZO!E61</f>
        <v>924171</v>
      </c>
      <c r="F61" s="43">
        <f>+ENERO!F61:F62+FEBRERO!F61+MARZO!F61</f>
        <v>17228</v>
      </c>
      <c r="G61" s="43">
        <f>+ENERO!G61:G62+FEBRERO!G61+MARZO!G61</f>
        <v>22132</v>
      </c>
      <c r="H61" s="43">
        <f>+ENERO!H61:H62+FEBRERO!H61+MARZO!H61</f>
        <v>95623</v>
      </c>
      <c r="I61" s="43">
        <f>+ENERO!I61:I62+FEBRERO!I61+MARZO!I61</f>
        <v>137567</v>
      </c>
      <c r="J61" s="43">
        <f>+ENERO!J61:J62+FEBRERO!J61+MARZO!J61</f>
        <v>112822</v>
      </c>
      <c r="K61" s="43">
        <f>+ENERO!K61:K62+FEBRERO!K61+MARZO!K61</f>
        <v>3789</v>
      </c>
      <c r="L61" s="43">
        <f>+ENERO!L61:L62+FEBRERO!L61+MARZO!L61</f>
        <v>0</v>
      </c>
      <c r="M61" s="80">
        <f t="shared" si="1"/>
        <v>3838876</v>
      </c>
      <c r="O61" s="42"/>
    </row>
    <row r="62" spans="1:15">
      <c r="A62" s="40"/>
      <c r="C62" s="78" t="s">
        <v>93</v>
      </c>
      <c r="D62" s="43">
        <f>+ENERO!D62:D63+FEBRERO!D62+MARZO!D62</f>
        <v>10946260</v>
      </c>
      <c r="E62" s="43">
        <f>+ENERO!E62:E63+FEBRERO!E62+MARZO!E62</f>
        <v>4005559</v>
      </c>
      <c r="F62" s="43">
        <f>+ENERO!F62:F63+FEBRERO!F62+MARZO!F62</f>
        <v>74674</v>
      </c>
      <c r="G62" s="43">
        <f>+ENERO!G62:G63+FEBRERO!G62+MARZO!G62</f>
        <v>95924</v>
      </c>
      <c r="H62" s="43">
        <f>+ENERO!H62:H63+FEBRERO!H62+MARZO!H62</f>
        <v>414455</v>
      </c>
      <c r="I62" s="43">
        <f>+ENERO!I62:I63+FEBRERO!I62+MARZO!I62</f>
        <v>525724</v>
      </c>
      <c r="J62" s="43">
        <f>+ENERO!J62:J63+FEBRERO!J62+MARZO!J62</f>
        <v>431162</v>
      </c>
      <c r="K62" s="43">
        <f>+ENERO!K62:K63+FEBRERO!K62+MARZO!K62</f>
        <v>16419</v>
      </c>
      <c r="L62" s="43">
        <f>+ENERO!L62:L63+FEBRERO!L62+MARZO!L62</f>
        <v>0</v>
      </c>
      <c r="M62" s="80">
        <f t="shared" si="1"/>
        <v>16510177</v>
      </c>
      <c r="O62" s="42"/>
    </row>
    <row r="63" spans="1:15">
      <c r="A63" s="40"/>
      <c r="C63" s="78" t="s">
        <v>94</v>
      </c>
      <c r="D63" s="43">
        <f>+ENERO!D63:D64+FEBRERO!D63+MARZO!D63</f>
        <v>4476320</v>
      </c>
      <c r="E63" s="43">
        <f>+ENERO!E63:E64+FEBRERO!E63+MARZO!E63</f>
        <v>1638018</v>
      </c>
      <c r="F63" s="43">
        <f>+ENERO!F63:F64+FEBRERO!F63+MARZO!F63</f>
        <v>30537</v>
      </c>
      <c r="G63" s="43">
        <f>+ENERO!G63:G64+FEBRERO!G63+MARZO!G63</f>
        <v>39227</v>
      </c>
      <c r="H63" s="43">
        <f>+ENERO!H63:H64+FEBRERO!H63+MARZO!H63</f>
        <v>169485</v>
      </c>
      <c r="I63" s="43">
        <f>+ENERO!I63:I64+FEBRERO!I63+MARZO!I63</f>
        <v>257353</v>
      </c>
      <c r="J63" s="43">
        <f>+ENERO!J63:J64+FEBRERO!J63+MARZO!J63</f>
        <v>211064</v>
      </c>
      <c r="K63" s="43">
        <f>+ENERO!K63:K64+FEBRERO!K63+MARZO!K63</f>
        <v>6714</v>
      </c>
      <c r="L63" s="43">
        <f>+ENERO!L63:L64+FEBRERO!L63+MARZO!L63</f>
        <v>0</v>
      </c>
      <c r="M63" s="80">
        <f t="shared" si="1"/>
        <v>6828718</v>
      </c>
      <c r="O63" s="42"/>
    </row>
    <row r="64" spans="1:15">
      <c r="A64" s="40"/>
      <c r="C64" s="78" t="s">
        <v>95</v>
      </c>
      <c r="D64" s="43">
        <f>+ENERO!D64:D65+FEBRERO!D64+MARZO!D64</f>
        <v>3182848</v>
      </c>
      <c r="E64" s="43">
        <f>+ENERO!E64:E65+FEBRERO!E64+MARZO!E64</f>
        <v>1164698</v>
      </c>
      <c r="F64" s="43">
        <f>+ENERO!F64:F65+FEBRERO!F64+MARZO!F64</f>
        <v>21712</v>
      </c>
      <c r="G64" s="43">
        <f>+ENERO!G64:G65+FEBRERO!G64+MARZO!G64</f>
        <v>27892</v>
      </c>
      <c r="H64" s="43">
        <f>+ENERO!H64:H65+FEBRERO!H64+MARZO!H64</f>
        <v>120512</v>
      </c>
      <c r="I64" s="43">
        <f>+ENERO!I64:I65+FEBRERO!I64+MARZO!I64</f>
        <v>180743</v>
      </c>
      <c r="J64" s="43">
        <f>+ENERO!J64:J65+FEBRERO!J64+MARZO!J64</f>
        <v>148233</v>
      </c>
      <c r="K64" s="43">
        <f>+ENERO!K64:K65+FEBRERO!K64+MARZO!K64</f>
        <v>4773</v>
      </c>
      <c r="L64" s="43">
        <f>+ENERO!L64:L65+FEBRERO!L64+MARZO!L64</f>
        <v>0</v>
      </c>
      <c r="M64" s="80">
        <f t="shared" si="1"/>
        <v>4851411</v>
      </c>
      <c r="O64" s="42"/>
    </row>
    <row r="65" spans="1:15">
      <c r="A65" s="40"/>
      <c r="C65" s="78" t="s">
        <v>96</v>
      </c>
      <c r="D65" s="43">
        <f>+ENERO!D65:D66+FEBRERO!D65+MARZO!D65</f>
        <v>4444412</v>
      </c>
      <c r="E65" s="43">
        <f>+ENERO!E65:E66+FEBRERO!E65+MARZO!E65</f>
        <v>1626341</v>
      </c>
      <c r="F65" s="43">
        <f>+ENERO!F65:F66+FEBRERO!F65+MARZO!F65</f>
        <v>30318</v>
      </c>
      <c r="G65" s="43">
        <f>+ENERO!G65:G66+FEBRERO!G65+MARZO!G65</f>
        <v>38947</v>
      </c>
      <c r="H65" s="43">
        <f>+ENERO!H65:H66+FEBRERO!H65+MARZO!H65</f>
        <v>168278</v>
      </c>
      <c r="I65" s="43">
        <f>+ENERO!I65:I66+FEBRERO!I65+MARZO!I65</f>
        <v>260839</v>
      </c>
      <c r="J65" s="43">
        <f>+ENERO!J65:J66+FEBRERO!J65+MARZO!J65</f>
        <v>213922</v>
      </c>
      <c r="K65" s="43">
        <f>+ENERO!K65:K66+FEBRERO!K65+MARZO!K65</f>
        <v>6666</v>
      </c>
      <c r="L65" s="43">
        <f>+ENERO!L65:L66+FEBRERO!L65+MARZO!L65</f>
        <v>0</v>
      </c>
      <c r="M65" s="80">
        <f t="shared" si="1"/>
        <v>6789723</v>
      </c>
      <c r="O65" s="42"/>
    </row>
    <row r="66" spans="1:15">
      <c r="A66" s="40"/>
      <c r="C66" s="78" t="s">
        <v>97</v>
      </c>
      <c r="D66" s="43">
        <f>+ENERO!D66:D67+FEBRERO!D66+MARZO!D66</f>
        <v>8184432</v>
      </c>
      <c r="E66" s="43">
        <f>+ENERO!E66:E67+FEBRERO!E66+MARZO!E66</f>
        <v>2994925</v>
      </c>
      <c r="F66" s="43">
        <f>+ENERO!F66:F67+FEBRERO!F66+MARZO!F66</f>
        <v>55832</v>
      </c>
      <c r="G66" s="43">
        <f>+ENERO!G66:G67+FEBRERO!G66+MARZO!G66</f>
        <v>71721</v>
      </c>
      <c r="H66" s="43">
        <f>+ENERO!H66:H67+FEBRERO!H66+MARZO!H66</f>
        <v>309883</v>
      </c>
      <c r="I66" s="43">
        <f>+ENERO!I66:I67+FEBRERO!I66+MARZO!I66</f>
        <v>431074</v>
      </c>
      <c r="J66" s="43">
        <f>+ENERO!J66:J67+FEBRERO!J66+MARZO!J66</f>
        <v>353537</v>
      </c>
      <c r="K66" s="43">
        <f>+ENERO!K66:K67+FEBRERO!K66+MARZO!K66</f>
        <v>12276</v>
      </c>
      <c r="L66" s="43">
        <f>+ENERO!L66:L67+FEBRERO!L66+MARZO!L66</f>
        <v>0</v>
      </c>
      <c r="M66" s="80">
        <f t="shared" si="1"/>
        <v>12413680</v>
      </c>
      <c r="O66" s="42"/>
    </row>
    <row r="67" spans="1:15" ht="13.5" thickBot="1">
      <c r="A67" s="40"/>
      <c r="C67" s="78" t="s">
        <v>98</v>
      </c>
      <c r="D67" s="43">
        <f>+ENERO!D67:D68+FEBRERO!D67+MARZO!D67</f>
        <v>33531870</v>
      </c>
      <c r="E67" s="43">
        <f>+ENERO!E67:E68+FEBRERO!E67+MARZO!E67</f>
        <v>12270305</v>
      </c>
      <c r="F67" s="43">
        <f>+ENERO!F67:F68+FEBRERO!F67+MARZO!F67</f>
        <v>228753</v>
      </c>
      <c r="G67" s="43">
        <f>+ENERO!G67:G68+FEBRERO!G67+MARZO!G67</f>
        <v>293838</v>
      </c>
      <c r="H67" s="43">
        <f>+ENERO!H67:H68+FEBRERO!H67+MARZO!H67</f>
        <v>1269600</v>
      </c>
      <c r="I67" s="43">
        <f>+ENERO!I67:I68+FEBRERO!I67+MARZO!I67</f>
        <v>1983881</v>
      </c>
      <c r="J67" s="43">
        <f>+ENERO!J67:J68+FEBRERO!J67+MARZO!J67</f>
        <v>1627054</v>
      </c>
      <c r="K67" s="43">
        <f>+ENERO!K67:K68+FEBRERO!K67+MARZO!K67</f>
        <v>50295</v>
      </c>
      <c r="L67" s="43">
        <f>+ENERO!L67:L68+FEBRERO!L67+MARZO!L67</f>
        <v>4142058</v>
      </c>
      <c r="M67" s="80">
        <f t="shared" si="1"/>
        <v>55397654</v>
      </c>
      <c r="O67" s="42"/>
    </row>
    <row r="68" spans="1:15" ht="15.75" customHeight="1">
      <c r="A68" s="40"/>
      <c r="C68" s="81" t="s">
        <v>99</v>
      </c>
      <c r="D68" s="82">
        <f>SUM(D10:D67)</f>
        <v>401119248</v>
      </c>
      <c r="E68" s="82">
        <f t="shared" ref="E68:L68" si="2">SUM(E10:E67)</f>
        <v>146781366</v>
      </c>
      <c r="F68" s="82">
        <f t="shared" si="2"/>
        <v>2736354</v>
      </c>
      <c r="G68" s="82">
        <f>SUM(G10:G67)</f>
        <v>3515058</v>
      </c>
      <c r="H68" s="82">
        <f>SUM(H10:H67)</f>
        <v>15187420</v>
      </c>
      <c r="I68" s="82">
        <f t="shared" si="2"/>
        <v>22077550</v>
      </c>
      <c r="J68" s="82">
        <f>SUM(J10:J67)</f>
        <v>18106516</v>
      </c>
      <c r="K68" s="82">
        <f t="shared" si="2"/>
        <v>601704</v>
      </c>
      <c r="L68" s="82">
        <f t="shared" si="2"/>
        <v>16057115</v>
      </c>
      <c r="M68" s="82">
        <f>SUM(M10:M67)</f>
        <v>626182331</v>
      </c>
      <c r="O68" s="42"/>
    </row>
    <row r="69" spans="1:15" ht="12" customHeight="1" thickBot="1">
      <c r="A69" s="40"/>
      <c r="C69" s="44"/>
      <c r="D69" s="45"/>
      <c r="E69" s="45"/>
      <c r="F69" s="45"/>
      <c r="G69" s="45"/>
      <c r="H69" s="45"/>
      <c r="I69" s="45"/>
      <c r="J69" s="46"/>
      <c r="K69" s="45"/>
      <c r="L69" s="45"/>
      <c r="M69" s="45"/>
      <c r="N69" s="39" t="s">
        <v>16</v>
      </c>
      <c r="O69" s="42"/>
    </row>
    <row r="70" spans="1:15" ht="0.75" customHeight="1" thickBot="1">
      <c r="A70" s="40"/>
      <c r="C70" s="47"/>
      <c r="D70" s="46"/>
      <c r="E70" s="47"/>
      <c r="F70" s="46"/>
      <c r="G70" s="46"/>
      <c r="H70" s="46"/>
      <c r="I70" s="46"/>
      <c r="J70" s="46"/>
      <c r="K70" s="46"/>
      <c r="L70" s="46"/>
      <c r="M70" s="46"/>
      <c r="O70" s="42"/>
    </row>
    <row r="71" spans="1:15" ht="6" customHeight="1">
      <c r="A71" s="40"/>
      <c r="C71" s="48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8"/>
      <c r="O71" s="42"/>
    </row>
    <row r="72" spans="1:15" ht="7.5" customHeight="1" thickBot="1">
      <c r="A72" s="5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2"/>
    </row>
    <row r="73" spans="1:15" ht="13.5" thickTop="1">
      <c r="A73" s="48"/>
      <c r="B73" s="48"/>
    </row>
    <row r="74" spans="1:15">
      <c r="A74" s="48"/>
      <c r="B74" s="48"/>
    </row>
    <row r="75" spans="1:15">
      <c r="A75" s="48"/>
      <c r="B75" s="48"/>
    </row>
    <row r="76" spans="1:15">
      <c r="A76" s="48"/>
      <c r="B76" s="48"/>
    </row>
    <row r="77" spans="1:15">
      <c r="A77" s="48"/>
      <c r="B77" s="48"/>
    </row>
    <row r="78" spans="1:15">
      <c r="A78" s="48"/>
      <c r="B78" s="48"/>
    </row>
    <row r="79" spans="1:15">
      <c r="A79" s="48"/>
      <c r="B79" s="48"/>
    </row>
    <row r="80" spans="1:15">
      <c r="A80" s="48"/>
      <c r="B80" s="48"/>
    </row>
    <row r="81" spans="1:2">
      <c r="A81" s="48"/>
      <c r="B81" s="48"/>
    </row>
    <row r="82" spans="1:2">
      <c r="A82" s="48"/>
      <c r="B82" s="48"/>
    </row>
    <row r="83" spans="1:2">
      <c r="A83" s="48"/>
      <c r="B83" s="48"/>
    </row>
    <row r="84" spans="1:2">
      <c r="A84" s="48"/>
      <c r="B84" s="48"/>
    </row>
    <row r="85" spans="1:2">
      <c r="A85" s="48"/>
      <c r="B85" s="48"/>
    </row>
    <row r="86" spans="1:2">
      <c r="A86" s="48"/>
      <c r="B86" s="48"/>
    </row>
    <row r="87" spans="1:2">
      <c r="A87" s="48"/>
      <c r="B87" s="48"/>
    </row>
    <row r="88" spans="1:2">
      <c r="A88" s="48"/>
      <c r="B88" s="48"/>
    </row>
    <row r="89" spans="1:2">
      <c r="A89" s="48"/>
      <c r="B89" s="48"/>
    </row>
    <row r="90" spans="1:2">
      <c r="A90" s="48"/>
      <c r="B90" s="48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" header="0" footer="0"/>
  <pageSetup paperSize="9" scale="62" orientation="landscape" r:id="rId1"/>
  <headerFooter alignWithMargins="0">
    <oddFooter>FEDERACION.xls&amp;RPágina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58" workbookViewId="0">
      <selection activeCell="F78" sqref="F78"/>
    </sheetView>
  </sheetViews>
  <sheetFormatPr baseColWidth="10" defaultRowHeight="15"/>
  <cols>
    <col min="1" max="1" width="6.7109375" customWidth="1"/>
    <col min="2" max="2" width="33.28515625" customWidth="1"/>
    <col min="3" max="5" width="18.5703125" customWidth="1"/>
    <col min="6" max="6" width="15.140625" bestFit="1" customWidth="1"/>
  </cols>
  <sheetData>
    <row r="1" spans="1:5" ht="20.25">
      <c r="A1" s="256" t="s">
        <v>0</v>
      </c>
      <c r="B1" s="256"/>
      <c r="C1" s="256"/>
      <c r="D1" s="256"/>
      <c r="E1" s="256"/>
    </row>
    <row r="2" spans="1:5" ht="20.25">
      <c r="A2" s="256" t="s">
        <v>1</v>
      </c>
      <c r="B2" s="256"/>
      <c r="C2" s="256"/>
      <c r="D2" s="256"/>
      <c r="E2" s="256"/>
    </row>
    <row r="3" spans="1:5" ht="15.75">
      <c r="A3" s="257" t="s">
        <v>37</v>
      </c>
      <c r="B3" s="257"/>
      <c r="C3" s="257"/>
      <c r="D3" s="257"/>
      <c r="E3" s="257"/>
    </row>
    <row r="4" spans="1:5">
      <c r="A4" s="258" t="s">
        <v>2</v>
      </c>
      <c r="B4" s="258"/>
      <c r="C4" s="258"/>
      <c r="D4" s="258"/>
      <c r="E4" s="258"/>
    </row>
    <row r="6" spans="1:5" ht="20.25" customHeight="1">
      <c r="A6" s="255" t="s">
        <v>157</v>
      </c>
      <c r="B6" s="255"/>
      <c r="C6" s="255"/>
      <c r="D6" s="255"/>
      <c r="E6" s="255"/>
    </row>
    <row r="7" spans="1:5" ht="6.75" customHeight="1">
      <c r="A7" s="8"/>
      <c r="B7" s="8"/>
      <c r="C7" s="8"/>
      <c r="D7" s="8"/>
      <c r="E7" s="8"/>
    </row>
    <row r="8" spans="1:5" ht="36.75" customHeight="1">
      <c r="A8" s="9" t="s">
        <v>108</v>
      </c>
      <c r="B8" s="9" t="s">
        <v>109</v>
      </c>
      <c r="C8" s="58" t="s">
        <v>107</v>
      </c>
      <c r="D8" s="58" t="s">
        <v>137</v>
      </c>
      <c r="E8" s="58" t="s">
        <v>144</v>
      </c>
    </row>
    <row r="9" spans="1:5">
      <c r="A9" s="10">
        <v>1</v>
      </c>
      <c r="B9" s="11" t="s">
        <v>41</v>
      </c>
      <c r="C9" s="12">
        <f>+'ACUM ENE-MZO'!M10-'ACUM ENE-MZO'!L10</f>
        <v>3229664</v>
      </c>
      <c r="D9" s="130">
        <f>+'ACUM ENE-MZO'!L10</f>
        <v>354897</v>
      </c>
      <c r="E9" s="117">
        <f>SUM(C9:D9)</f>
        <v>3584561</v>
      </c>
    </row>
    <row r="10" spans="1:5">
      <c r="A10" s="13">
        <v>2</v>
      </c>
      <c r="B10" s="14" t="s">
        <v>42</v>
      </c>
      <c r="C10" s="54">
        <f>+'ACUM ENE-MZO'!M11-'ACUM ENE-MZO'!L11</f>
        <v>2745381</v>
      </c>
      <c r="D10" s="54">
        <f>+'ACUM ENE-MZO'!L11</f>
        <v>0</v>
      </c>
      <c r="E10" s="15">
        <f t="shared" ref="E10:E71" si="0">SUM(C10:D10)</f>
        <v>2745381</v>
      </c>
    </row>
    <row r="11" spans="1:5">
      <c r="A11" s="16">
        <v>3</v>
      </c>
      <c r="B11" s="17" t="s">
        <v>43</v>
      </c>
      <c r="C11" s="55">
        <f>+'ACUM ENE-MZO'!M12-'ACUM ENE-MZO'!L12</f>
        <v>2091920</v>
      </c>
      <c r="D11" s="55">
        <f>+'ACUM ENE-MZO'!L12</f>
        <v>0</v>
      </c>
      <c r="E11" s="18">
        <f t="shared" si="0"/>
        <v>2091920</v>
      </c>
    </row>
    <row r="12" spans="1:5">
      <c r="A12" s="13">
        <v>4</v>
      </c>
      <c r="B12" s="14" t="s">
        <v>44</v>
      </c>
      <c r="C12" s="54">
        <f>+'ACUM ENE-MZO'!M13-'ACUM ENE-MZO'!L13</f>
        <v>2486925</v>
      </c>
      <c r="D12" s="54">
        <f>+'ACUM ENE-MZO'!L13</f>
        <v>0</v>
      </c>
      <c r="E12" s="15">
        <f t="shared" si="0"/>
        <v>2486925</v>
      </c>
    </row>
    <row r="13" spans="1:5">
      <c r="A13" s="16">
        <v>5</v>
      </c>
      <c r="B13" s="17" t="s">
        <v>45</v>
      </c>
      <c r="C13" s="55">
        <f>+'ACUM ENE-MZO'!M14-'ACUM ENE-MZO'!L14</f>
        <v>14843018</v>
      </c>
      <c r="D13" s="55">
        <f>+'ACUM ENE-MZO'!L14</f>
        <v>1631955</v>
      </c>
      <c r="E13" s="18">
        <f t="shared" ref="E13:E28" si="1">SUM(C13:D13)</f>
        <v>16474973</v>
      </c>
    </row>
    <row r="14" spans="1:5">
      <c r="A14" s="13">
        <v>6</v>
      </c>
      <c r="B14" s="14" t="s">
        <v>46</v>
      </c>
      <c r="C14" s="54">
        <f>+'ACUM ENE-MZO'!M15-'ACUM ENE-MZO'!L15</f>
        <v>3590693</v>
      </c>
      <c r="D14" s="54">
        <f>+'ACUM ENE-MZO'!L15</f>
        <v>0</v>
      </c>
      <c r="E14" s="15">
        <f t="shared" si="1"/>
        <v>3590693</v>
      </c>
    </row>
    <row r="15" spans="1:5">
      <c r="A15" s="16">
        <v>7</v>
      </c>
      <c r="B15" s="17" t="s">
        <v>47</v>
      </c>
      <c r="C15" s="55">
        <f>+'ACUM ENE-MZO'!M16-'ACUM ENE-MZO'!L16</f>
        <v>6970939</v>
      </c>
      <c r="D15" s="55">
        <f>+'ACUM ENE-MZO'!L16</f>
        <v>138634</v>
      </c>
      <c r="E15" s="18">
        <f t="shared" si="1"/>
        <v>7109573</v>
      </c>
    </row>
    <row r="16" spans="1:5">
      <c r="A16" s="13">
        <v>8</v>
      </c>
      <c r="B16" s="14" t="s">
        <v>48</v>
      </c>
      <c r="C16" s="54">
        <f>+'ACUM ENE-MZO'!M17-'ACUM ENE-MZO'!L17</f>
        <v>4608600</v>
      </c>
      <c r="D16" s="54">
        <f>+'ACUM ENE-MZO'!L17</f>
        <v>0</v>
      </c>
      <c r="E16" s="15">
        <f t="shared" si="1"/>
        <v>4608600</v>
      </c>
    </row>
    <row r="17" spans="1:5">
      <c r="A17" s="16">
        <v>9</v>
      </c>
      <c r="B17" s="17" t="s">
        <v>49</v>
      </c>
      <c r="C17" s="55">
        <f>+'ACUM ENE-MZO'!M18-'ACUM ENE-MZO'!L18</f>
        <v>6450880</v>
      </c>
      <c r="D17" s="55">
        <f>+'ACUM ENE-MZO'!L18</f>
        <v>246996</v>
      </c>
      <c r="E17" s="18">
        <f t="shared" si="1"/>
        <v>6697876</v>
      </c>
    </row>
    <row r="18" spans="1:5">
      <c r="A18" s="13">
        <v>10</v>
      </c>
      <c r="B18" s="14" t="s">
        <v>50</v>
      </c>
      <c r="C18" s="54">
        <f>+'ACUM ENE-MZO'!M19-'ACUM ENE-MZO'!L19</f>
        <v>1645891</v>
      </c>
      <c r="D18" s="54">
        <f>+'ACUM ENE-MZO'!L19</f>
        <v>138364</v>
      </c>
      <c r="E18" s="15">
        <f t="shared" si="1"/>
        <v>1784255</v>
      </c>
    </row>
    <row r="19" spans="1:5">
      <c r="A19" s="16">
        <v>11</v>
      </c>
      <c r="B19" s="17" t="s">
        <v>51</v>
      </c>
      <c r="C19" s="55">
        <f>+'ACUM ENE-MZO'!M20-'ACUM ENE-MZO'!L20</f>
        <v>2016679</v>
      </c>
      <c r="D19" s="55">
        <f>+'ACUM ENE-MZO'!L20</f>
        <v>0</v>
      </c>
      <c r="E19" s="18">
        <f t="shared" si="1"/>
        <v>2016679</v>
      </c>
    </row>
    <row r="20" spans="1:5">
      <c r="A20" s="13">
        <v>12</v>
      </c>
      <c r="B20" s="14" t="s">
        <v>52</v>
      </c>
      <c r="C20" s="54">
        <f>+'ACUM ENE-MZO'!M21-'ACUM ENE-MZO'!L21</f>
        <v>71407613</v>
      </c>
      <c r="D20" s="54">
        <f>+'ACUM ENE-MZO'!L21</f>
        <v>861842</v>
      </c>
      <c r="E20" s="15">
        <f t="shared" si="1"/>
        <v>72269455</v>
      </c>
    </row>
    <row r="21" spans="1:5">
      <c r="A21" s="16">
        <v>13</v>
      </c>
      <c r="B21" s="17" t="s">
        <v>53</v>
      </c>
      <c r="C21" s="55">
        <f>+'ACUM ENE-MZO'!M22-'ACUM ENE-MZO'!L22</f>
        <v>4317584</v>
      </c>
      <c r="D21" s="55">
        <f>+'ACUM ENE-MZO'!L22</f>
        <v>0</v>
      </c>
      <c r="E21" s="18">
        <f t="shared" si="1"/>
        <v>4317584</v>
      </c>
    </row>
    <row r="22" spans="1:5">
      <c r="A22" s="13">
        <v>14</v>
      </c>
      <c r="B22" s="14" t="s">
        <v>54</v>
      </c>
      <c r="C22" s="54">
        <f>+'ACUM ENE-MZO'!M23-'ACUM ENE-MZO'!L23</f>
        <v>2814378</v>
      </c>
      <c r="D22" s="54">
        <f>+'ACUM ENE-MZO'!L23</f>
        <v>7168</v>
      </c>
      <c r="E22" s="15">
        <f t="shared" si="1"/>
        <v>2821546</v>
      </c>
    </row>
    <row r="23" spans="1:5">
      <c r="A23" s="16">
        <v>15</v>
      </c>
      <c r="B23" s="17" t="s">
        <v>55</v>
      </c>
      <c r="C23" s="55">
        <f>+'ACUM ENE-MZO'!M24-'ACUM ENE-MZO'!L24</f>
        <v>11853057</v>
      </c>
      <c r="D23" s="55">
        <f>+'ACUM ENE-MZO'!L24</f>
        <v>0</v>
      </c>
      <c r="E23" s="18">
        <f t="shared" si="1"/>
        <v>11853057</v>
      </c>
    </row>
    <row r="24" spans="1:5">
      <c r="A24" s="13">
        <v>16</v>
      </c>
      <c r="B24" s="14" t="s">
        <v>110</v>
      </c>
      <c r="C24" s="54">
        <f>+'ACUM ENE-MZO'!M25-'ACUM ENE-MZO'!L25</f>
        <v>7806216</v>
      </c>
      <c r="D24" s="54">
        <f>+'ACUM ENE-MZO'!L25</f>
        <v>0</v>
      </c>
      <c r="E24" s="15">
        <f t="shared" si="1"/>
        <v>7806216</v>
      </c>
    </row>
    <row r="25" spans="1:5">
      <c r="A25" s="16">
        <v>17</v>
      </c>
      <c r="B25" s="17" t="s">
        <v>57</v>
      </c>
      <c r="C25" s="55">
        <f>+'ACUM ENE-MZO'!M26-'ACUM ENE-MZO'!L26</f>
        <v>58764895</v>
      </c>
      <c r="D25" s="55">
        <f>+'ACUM ENE-MZO'!L26</f>
        <v>0</v>
      </c>
      <c r="E25" s="18">
        <f t="shared" si="1"/>
        <v>58764895</v>
      </c>
    </row>
    <row r="26" spans="1:5">
      <c r="A26" s="13">
        <v>18</v>
      </c>
      <c r="B26" s="14" t="s">
        <v>58</v>
      </c>
      <c r="C26" s="54">
        <f>+'ACUM ENE-MZO'!M27-'ACUM ENE-MZO'!L27</f>
        <v>2885221</v>
      </c>
      <c r="D26" s="54">
        <f>+'ACUM ENE-MZO'!L27</f>
        <v>0</v>
      </c>
      <c r="E26" s="15">
        <f t="shared" si="1"/>
        <v>2885221</v>
      </c>
    </row>
    <row r="27" spans="1:5">
      <c r="A27" s="16">
        <v>19</v>
      </c>
      <c r="B27" s="17" t="s">
        <v>59</v>
      </c>
      <c r="C27" s="55">
        <f>+'ACUM ENE-MZO'!M28-'ACUM ENE-MZO'!L28</f>
        <v>10931028</v>
      </c>
      <c r="D27" s="55">
        <f>+'ACUM ENE-MZO'!L28</f>
        <v>376020</v>
      </c>
      <c r="E27" s="18">
        <f t="shared" si="1"/>
        <v>11307048</v>
      </c>
    </row>
    <row r="28" spans="1:5">
      <c r="A28" s="127">
        <v>20</v>
      </c>
      <c r="B28" s="128" t="s">
        <v>60</v>
      </c>
      <c r="C28" s="129">
        <f>+'ACUM ENE-MZO'!M29-'ACUM ENE-MZO'!L29</f>
        <v>23988060</v>
      </c>
      <c r="D28" s="129">
        <f>+'ACUM ENE-MZO'!L29</f>
        <v>3429561</v>
      </c>
      <c r="E28" s="21">
        <f t="shared" si="1"/>
        <v>27417621</v>
      </c>
    </row>
    <row r="29" spans="1:5">
      <c r="A29" s="13"/>
      <c r="B29" s="14"/>
      <c r="C29" s="54"/>
      <c r="D29" s="54"/>
      <c r="E29" s="15"/>
    </row>
    <row r="30" spans="1:5">
      <c r="A30" s="13"/>
      <c r="B30" s="14"/>
      <c r="C30" s="54"/>
      <c r="D30" s="54"/>
      <c r="E30" s="15"/>
    </row>
    <row r="31" spans="1:5" ht="24" customHeight="1">
      <c r="A31" s="255" t="s">
        <v>157</v>
      </c>
      <c r="B31" s="255"/>
      <c r="C31" s="255"/>
      <c r="D31" s="255"/>
      <c r="E31" s="255"/>
    </row>
    <row r="32" spans="1:5" ht="5.25" customHeight="1">
      <c r="A32" s="8"/>
      <c r="B32" s="8"/>
      <c r="C32" s="8"/>
      <c r="D32" s="8"/>
      <c r="E32" s="8"/>
    </row>
    <row r="33" spans="1:5" ht="36">
      <c r="A33" s="145" t="s">
        <v>108</v>
      </c>
      <c r="B33" s="145" t="s">
        <v>109</v>
      </c>
      <c r="C33" s="146" t="s">
        <v>107</v>
      </c>
      <c r="D33" s="146" t="s">
        <v>137</v>
      </c>
      <c r="E33" s="146" t="s">
        <v>144</v>
      </c>
    </row>
    <row r="34" spans="1:5">
      <c r="A34" s="16">
        <v>21</v>
      </c>
      <c r="B34" s="17" t="s">
        <v>61</v>
      </c>
      <c r="C34" s="55">
        <f>+'ACUM ENE-MZO'!M30-'ACUM ENE-MZO'!L30</f>
        <v>3355165</v>
      </c>
      <c r="D34" s="55">
        <f>+'ACUM ENE-MZO'!L30</f>
        <v>0</v>
      </c>
      <c r="E34" s="18">
        <f t="shared" si="0"/>
        <v>3355165</v>
      </c>
    </row>
    <row r="35" spans="1:5">
      <c r="A35" s="13">
        <v>22</v>
      </c>
      <c r="B35" s="14" t="s">
        <v>62</v>
      </c>
      <c r="C35" s="54">
        <f>+'ACUM ENE-MZO'!M31-'ACUM ENE-MZO'!L31</f>
        <v>7680568</v>
      </c>
      <c r="D35" s="54">
        <f>+'ACUM ENE-MZO'!L31</f>
        <v>0</v>
      </c>
      <c r="E35" s="15">
        <f t="shared" si="0"/>
        <v>7680568</v>
      </c>
    </row>
    <row r="36" spans="1:5">
      <c r="A36" s="16">
        <v>23</v>
      </c>
      <c r="B36" s="17" t="s">
        <v>63</v>
      </c>
      <c r="C36" s="55">
        <f>+'ACUM ENE-MZO'!M32-'ACUM ENE-MZO'!L32</f>
        <v>6475262</v>
      </c>
      <c r="D36" s="55">
        <f>+'ACUM ENE-MZO'!L32</f>
        <v>1590</v>
      </c>
      <c r="E36" s="18">
        <f t="shared" si="0"/>
        <v>6476852</v>
      </c>
    </row>
    <row r="37" spans="1:5">
      <c r="A37" s="13">
        <v>24</v>
      </c>
      <c r="B37" s="14" t="s">
        <v>64</v>
      </c>
      <c r="C37" s="54">
        <f>+'ACUM ENE-MZO'!M33-'ACUM ENE-MZO'!L33</f>
        <v>14886528</v>
      </c>
      <c r="D37" s="54">
        <f>+'ACUM ENE-MZO'!L33</f>
        <v>0</v>
      </c>
      <c r="E37" s="15">
        <f t="shared" si="0"/>
        <v>14886528</v>
      </c>
    </row>
    <row r="38" spans="1:5">
      <c r="A38" s="16">
        <v>25</v>
      </c>
      <c r="B38" s="17" t="s">
        <v>65</v>
      </c>
      <c r="C38" s="55">
        <f>+'ACUM ENE-MZO'!M34-'ACUM ENE-MZO'!L34</f>
        <v>4744177</v>
      </c>
      <c r="D38" s="55">
        <f>+'ACUM ENE-MZO'!L34</f>
        <v>0</v>
      </c>
      <c r="E38" s="18">
        <f t="shared" si="0"/>
        <v>4744177</v>
      </c>
    </row>
    <row r="39" spans="1:5">
      <c r="A39" s="13">
        <v>26</v>
      </c>
      <c r="B39" s="14" t="s">
        <v>66</v>
      </c>
      <c r="C39" s="54">
        <f>+'ACUM ENE-MZO'!M35-'ACUM ENE-MZO'!L35</f>
        <v>19625570</v>
      </c>
      <c r="D39" s="54">
        <f>+'ACUM ENE-MZO'!L35</f>
        <v>0</v>
      </c>
      <c r="E39" s="15">
        <f t="shared" si="0"/>
        <v>19625570</v>
      </c>
    </row>
    <row r="40" spans="1:5">
      <c r="A40" s="16">
        <v>27</v>
      </c>
      <c r="B40" s="17" t="s">
        <v>67</v>
      </c>
      <c r="C40" s="55">
        <f>+'ACUM ENE-MZO'!M36-'ACUM ENE-MZO'!L36</f>
        <v>3184774</v>
      </c>
      <c r="D40" s="55">
        <f>+'ACUM ENE-MZO'!L36</f>
        <v>0</v>
      </c>
      <c r="E40" s="18">
        <f t="shared" si="0"/>
        <v>3184774</v>
      </c>
    </row>
    <row r="41" spans="1:5">
      <c r="A41" s="13">
        <v>28</v>
      </c>
      <c r="B41" s="14" t="s">
        <v>68</v>
      </c>
      <c r="C41" s="54">
        <f>+'ACUM ENE-MZO'!M37-'ACUM ENE-MZO'!L37</f>
        <v>2210549</v>
      </c>
      <c r="D41" s="54">
        <f>+'ACUM ENE-MZO'!L37</f>
        <v>0</v>
      </c>
      <c r="E41" s="15">
        <f t="shared" si="0"/>
        <v>2210549</v>
      </c>
    </row>
    <row r="42" spans="1:5">
      <c r="A42" s="16">
        <v>29</v>
      </c>
      <c r="B42" s="17" t="s">
        <v>69</v>
      </c>
      <c r="C42" s="55">
        <f>+'ACUM ENE-MZO'!M38-'ACUM ENE-MZO'!L38</f>
        <v>8538728</v>
      </c>
      <c r="D42" s="55">
        <f>+'ACUM ENE-MZO'!L38</f>
        <v>0</v>
      </c>
      <c r="E42" s="18">
        <f t="shared" si="0"/>
        <v>8538728</v>
      </c>
    </row>
    <row r="43" spans="1:5">
      <c r="A43" s="13">
        <v>30</v>
      </c>
      <c r="B43" s="14" t="s">
        <v>70</v>
      </c>
      <c r="C43" s="54">
        <f>+'ACUM ENE-MZO'!M39-'ACUM ENE-MZO'!L39</f>
        <v>1928297</v>
      </c>
      <c r="D43" s="54">
        <f>+'ACUM ENE-MZO'!L39</f>
        <v>0</v>
      </c>
      <c r="E43" s="15">
        <f t="shared" si="0"/>
        <v>1928297</v>
      </c>
    </row>
    <row r="44" spans="1:5">
      <c r="A44" s="16">
        <v>31</v>
      </c>
      <c r="B44" s="17" t="s">
        <v>71</v>
      </c>
      <c r="C44" s="55">
        <f>+'ACUM ENE-MZO'!M40-'ACUM ENE-MZO'!L40</f>
        <v>5779982</v>
      </c>
      <c r="D44" s="55">
        <f>+'ACUM ENE-MZO'!L40</f>
        <v>466716</v>
      </c>
      <c r="E44" s="18">
        <f t="shared" si="0"/>
        <v>6246698</v>
      </c>
    </row>
    <row r="45" spans="1:5">
      <c r="A45" s="13">
        <v>32</v>
      </c>
      <c r="B45" s="14" t="s">
        <v>72</v>
      </c>
      <c r="C45" s="54">
        <f>+'ACUM ENE-MZO'!M41-'ACUM ENE-MZO'!L41</f>
        <v>5230762</v>
      </c>
      <c r="D45" s="54">
        <f>+'ACUM ENE-MZO'!L41</f>
        <v>2954</v>
      </c>
      <c r="E45" s="15">
        <f t="shared" si="0"/>
        <v>5233716</v>
      </c>
    </row>
    <row r="46" spans="1:5">
      <c r="A46" s="16">
        <v>33</v>
      </c>
      <c r="B46" s="17" t="s">
        <v>73</v>
      </c>
      <c r="C46" s="55">
        <f>+'ACUM ENE-MZO'!M42-'ACUM ENE-MZO'!L42</f>
        <v>3158772</v>
      </c>
      <c r="D46" s="55">
        <f>+'ACUM ENE-MZO'!L42</f>
        <v>46961</v>
      </c>
      <c r="E46" s="18">
        <f t="shared" si="0"/>
        <v>3205733</v>
      </c>
    </row>
    <row r="47" spans="1:5">
      <c r="A47" s="13">
        <v>34</v>
      </c>
      <c r="B47" s="14" t="s">
        <v>111</v>
      </c>
      <c r="C47" s="54">
        <f>+'ACUM ENE-MZO'!M43-'ACUM ENE-MZO'!L43</f>
        <v>12838221</v>
      </c>
      <c r="D47" s="54">
        <f>+'ACUM ENE-MZO'!L43</f>
        <v>0</v>
      </c>
      <c r="E47" s="15">
        <f t="shared" si="0"/>
        <v>12838221</v>
      </c>
    </row>
    <row r="48" spans="1:5">
      <c r="A48" s="16">
        <v>35</v>
      </c>
      <c r="B48" s="17" t="s">
        <v>75</v>
      </c>
      <c r="C48" s="55">
        <f>+'ACUM ENE-MZO'!M44-'ACUM ENE-MZO'!L44</f>
        <v>5889854</v>
      </c>
      <c r="D48" s="55">
        <f>+'ACUM ENE-MZO'!L44</f>
        <v>0</v>
      </c>
      <c r="E48" s="18">
        <f t="shared" si="0"/>
        <v>5889854</v>
      </c>
    </row>
    <row r="49" spans="1:5">
      <c r="A49" s="13">
        <v>36</v>
      </c>
      <c r="B49" s="14" t="s">
        <v>76</v>
      </c>
      <c r="C49" s="54">
        <f>+'ACUM ENE-MZO'!M45-'ACUM ENE-MZO'!L45</f>
        <v>13703330</v>
      </c>
      <c r="D49" s="54">
        <f>+'ACUM ENE-MZO'!L45</f>
        <v>0</v>
      </c>
      <c r="E49" s="15">
        <f t="shared" si="0"/>
        <v>13703330</v>
      </c>
    </row>
    <row r="50" spans="1:5">
      <c r="A50" s="16">
        <v>37</v>
      </c>
      <c r="B50" s="17" t="s">
        <v>112</v>
      </c>
      <c r="C50" s="55">
        <f>+'ACUM ENE-MZO'!M46-'ACUM ENE-MZO'!L46</f>
        <v>6256295</v>
      </c>
      <c r="D50" s="55">
        <f>+'ACUM ENE-MZO'!L46</f>
        <v>0</v>
      </c>
      <c r="E50" s="18">
        <f t="shared" si="0"/>
        <v>6256295</v>
      </c>
    </row>
    <row r="51" spans="1:5">
      <c r="A51" s="13">
        <v>38</v>
      </c>
      <c r="B51" s="14" t="s">
        <v>78</v>
      </c>
      <c r="C51" s="54">
        <f>+'ACUM ENE-MZO'!M47-'ACUM ENE-MZO'!L47</f>
        <v>25075820</v>
      </c>
      <c r="D51" s="54">
        <f>+'ACUM ENE-MZO'!L47</f>
        <v>0</v>
      </c>
      <c r="E51" s="15">
        <f t="shared" si="0"/>
        <v>25075820</v>
      </c>
    </row>
    <row r="52" spans="1:5">
      <c r="A52" s="16">
        <v>39</v>
      </c>
      <c r="B52" s="17" t="s">
        <v>79</v>
      </c>
      <c r="C52" s="55">
        <f>+'ACUM ENE-MZO'!M48-'ACUM ENE-MZO'!L48</f>
        <v>21030384</v>
      </c>
      <c r="D52" s="55">
        <f>+'ACUM ENE-MZO'!L48</f>
        <v>1228313</v>
      </c>
      <c r="E52" s="18">
        <f t="shared" si="0"/>
        <v>22258697</v>
      </c>
    </row>
    <row r="53" spans="1:5">
      <c r="A53" s="13">
        <v>40</v>
      </c>
      <c r="B53" s="14" t="s">
        <v>80</v>
      </c>
      <c r="C53" s="54">
        <f>+'ACUM ENE-MZO'!M49-'ACUM ENE-MZO'!L49</f>
        <v>8414057</v>
      </c>
      <c r="D53" s="54">
        <f>+'ACUM ENE-MZO'!L49</f>
        <v>0</v>
      </c>
      <c r="E53" s="15">
        <f t="shared" si="0"/>
        <v>8414057</v>
      </c>
    </row>
    <row r="54" spans="1:5">
      <c r="A54" s="16">
        <v>41</v>
      </c>
      <c r="B54" s="17" t="s">
        <v>81</v>
      </c>
      <c r="C54" s="55">
        <f>+'ACUM ENE-MZO'!M50-'ACUM ENE-MZO'!L50</f>
        <v>2020953</v>
      </c>
      <c r="D54" s="55">
        <f>+'ACUM ENE-MZO'!L50</f>
        <v>34874</v>
      </c>
      <c r="E54" s="18">
        <f t="shared" si="0"/>
        <v>2055827</v>
      </c>
    </row>
    <row r="55" spans="1:5">
      <c r="A55" s="13">
        <v>42</v>
      </c>
      <c r="B55" s="14" t="s">
        <v>82</v>
      </c>
      <c r="C55" s="54">
        <f>+'ACUM ENE-MZO'!M51-'ACUM ENE-MZO'!L51</f>
        <v>22998463</v>
      </c>
      <c r="D55" s="54">
        <f>+'ACUM ENE-MZO'!L51</f>
        <v>569117</v>
      </c>
      <c r="E55" s="15">
        <f t="shared" si="0"/>
        <v>23567580</v>
      </c>
    </row>
    <row r="56" spans="1:5">
      <c r="A56" s="16">
        <v>43</v>
      </c>
      <c r="B56" s="17" t="s">
        <v>83</v>
      </c>
      <c r="C56" s="55">
        <f>+'ACUM ENE-MZO'!M52-'ACUM ENE-MZO'!L52</f>
        <v>1331020</v>
      </c>
      <c r="D56" s="55">
        <f>+'ACUM ENE-MZO'!L52</f>
        <v>0</v>
      </c>
      <c r="E56" s="18">
        <f t="shared" si="0"/>
        <v>1331020</v>
      </c>
    </row>
    <row r="57" spans="1:5">
      <c r="A57" s="13">
        <v>44</v>
      </c>
      <c r="B57" s="14" t="s">
        <v>84</v>
      </c>
      <c r="C57" s="54">
        <f>+'ACUM ENE-MZO'!M53-'ACUM ENE-MZO'!L53</f>
        <v>6351706</v>
      </c>
      <c r="D57" s="54">
        <f>+'ACUM ENE-MZO'!L53</f>
        <v>491861</v>
      </c>
      <c r="E57" s="15">
        <f t="shared" si="0"/>
        <v>6843567</v>
      </c>
    </row>
    <row r="58" spans="1:5">
      <c r="A58" s="16">
        <v>45</v>
      </c>
      <c r="B58" s="17" t="s">
        <v>85</v>
      </c>
      <c r="C58" s="55">
        <f>+'ACUM ENE-MZO'!M54-'ACUM ENE-MZO'!L54</f>
        <v>4366479</v>
      </c>
      <c r="D58" s="55">
        <f>+'ACUM ENE-MZO'!L54</f>
        <v>624059</v>
      </c>
      <c r="E58" s="18">
        <f t="shared" si="0"/>
        <v>4990538</v>
      </c>
    </row>
    <row r="59" spans="1:5">
      <c r="A59" s="13">
        <v>46</v>
      </c>
      <c r="B59" s="14" t="s">
        <v>86</v>
      </c>
      <c r="C59" s="54">
        <f>+'ACUM ENE-MZO'!M55-'ACUM ENE-MZO'!L55</f>
        <v>4286338</v>
      </c>
      <c r="D59" s="54">
        <f>+'ACUM ENE-MZO'!L55</f>
        <v>97787</v>
      </c>
      <c r="E59" s="15">
        <f t="shared" si="0"/>
        <v>4384125</v>
      </c>
    </row>
    <row r="60" spans="1:5">
      <c r="A60" s="16">
        <v>47</v>
      </c>
      <c r="B60" s="17" t="s">
        <v>113</v>
      </c>
      <c r="C60" s="55">
        <f>+'ACUM ENE-MZO'!M56-'ACUM ENE-MZO'!L56</f>
        <v>3313503</v>
      </c>
      <c r="D60" s="55">
        <f>+'ACUM ENE-MZO'!L56</f>
        <v>0</v>
      </c>
      <c r="E60" s="18">
        <f t="shared" si="0"/>
        <v>3313503</v>
      </c>
    </row>
    <row r="61" spans="1:5">
      <c r="A61" s="13">
        <v>48</v>
      </c>
      <c r="B61" s="14" t="s">
        <v>88</v>
      </c>
      <c r="C61" s="54">
        <f>+'ACUM ENE-MZO'!M57-'ACUM ENE-MZO'!L57</f>
        <v>10805962</v>
      </c>
      <c r="D61" s="54">
        <f>+'ACUM ENE-MZO'!L57</f>
        <v>259986</v>
      </c>
      <c r="E61" s="15">
        <f t="shared" si="0"/>
        <v>11065948</v>
      </c>
    </row>
    <row r="62" spans="1:5">
      <c r="A62" s="16">
        <v>49</v>
      </c>
      <c r="B62" s="17" t="s">
        <v>89</v>
      </c>
      <c r="C62" s="55">
        <f>+'ACUM ENE-MZO'!M58-'ACUM ENE-MZO'!L58</f>
        <v>5994218</v>
      </c>
      <c r="D62" s="55">
        <f>+'ACUM ENE-MZO'!L58</f>
        <v>0</v>
      </c>
      <c r="E62" s="18">
        <f t="shared" si="0"/>
        <v>5994218</v>
      </c>
    </row>
    <row r="63" spans="1:5">
      <c r="A63" s="19">
        <v>50</v>
      </c>
      <c r="B63" s="27" t="s">
        <v>90</v>
      </c>
      <c r="C63" s="56">
        <f>+'ACUM ENE-MZO'!M59-'ACUM ENE-MZO'!L59</f>
        <v>2072474</v>
      </c>
      <c r="D63" s="56">
        <f>+'ACUM ENE-MZO'!L59</f>
        <v>0</v>
      </c>
      <c r="E63" s="15">
        <f t="shared" si="0"/>
        <v>2072474</v>
      </c>
    </row>
    <row r="64" spans="1:5">
      <c r="A64" s="16">
        <v>51</v>
      </c>
      <c r="B64" s="17" t="s">
        <v>91</v>
      </c>
      <c r="C64" s="55">
        <f>+'ACUM ENE-MZO'!M60-'ACUM ENE-MZO'!L60</f>
        <v>18640182</v>
      </c>
      <c r="D64" s="55">
        <f>+'ACUM ENE-MZO'!L60</f>
        <v>905402</v>
      </c>
      <c r="E64" s="18">
        <f t="shared" si="0"/>
        <v>19545584</v>
      </c>
    </row>
    <row r="65" spans="1:6">
      <c r="A65" s="19">
        <v>52</v>
      </c>
      <c r="B65" s="27" t="s">
        <v>92</v>
      </c>
      <c r="C65" s="56">
        <f>+'ACUM ENE-MZO'!M61-'ACUM ENE-MZO'!L61</f>
        <v>3838876</v>
      </c>
      <c r="D65" s="56">
        <f>+'ACUM ENE-MZO'!L61</f>
        <v>0</v>
      </c>
      <c r="E65" s="15">
        <f t="shared" si="0"/>
        <v>3838876</v>
      </c>
    </row>
    <row r="66" spans="1:6">
      <c r="A66" s="16">
        <v>53</v>
      </c>
      <c r="B66" s="17" t="s">
        <v>93</v>
      </c>
      <c r="C66" s="55">
        <f>+'ACUM ENE-MZO'!M62-'ACUM ENE-MZO'!L62</f>
        <v>16510177</v>
      </c>
      <c r="D66" s="55">
        <f>+'ACUM ENE-MZO'!L62</f>
        <v>0</v>
      </c>
      <c r="E66" s="18">
        <f t="shared" si="0"/>
        <v>16510177</v>
      </c>
    </row>
    <row r="67" spans="1:6">
      <c r="A67" s="19">
        <v>54</v>
      </c>
      <c r="B67" s="27" t="s">
        <v>94</v>
      </c>
      <c r="C67" s="56">
        <f>+'ACUM ENE-MZO'!M63-'ACUM ENE-MZO'!L63</f>
        <v>6828718</v>
      </c>
      <c r="D67" s="56">
        <f>+'ACUM ENE-MZO'!L63</f>
        <v>0</v>
      </c>
      <c r="E67" s="15">
        <f t="shared" si="0"/>
        <v>6828718</v>
      </c>
    </row>
    <row r="68" spans="1:6">
      <c r="A68" s="16">
        <v>55</v>
      </c>
      <c r="B68" s="17" t="s">
        <v>95</v>
      </c>
      <c r="C68" s="55">
        <f>+'ACUM ENE-MZO'!M64-'ACUM ENE-MZO'!L64</f>
        <v>4851411</v>
      </c>
      <c r="D68" s="55">
        <f>+'ACUM ENE-MZO'!L64</f>
        <v>0</v>
      </c>
      <c r="E68" s="18">
        <f t="shared" si="0"/>
        <v>4851411</v>
      </c>
    </row>
    <row r="69" spans="1:6">
      <c r="A69" s="19">
        <v>56</v>
      </c>
      <c r="B69" s="27" t="s">
        <v>96</v>
      </c>
      <c r="C69" s="56">
        <f>+'ACUM ENE-MZO'!M65-'ACUM ENE-MZO'!L65</f>
        <v>6789723</v>
      </c>
      <c r="D69" s="56">
        <f>+'ACUM ENE-MZO'!L65</f>
        <v>0</v>
      </c>
      <c r="E69" s="15">
        <f t="shared" si="0"/>
        <v>6789723</v>
      </c>
    </row>
    <row r="70" spans="1:6">
      <c r="A70" s="16">
        <v>57</v>
      </c>
      <c r="B70" s="17" t="s">
        <v>97</v>
      </c>
      <c r="C70" s="55">
        <f>+'ACUM ENE-MZO'!M66-'ACUM ENE-MZO'!L66</f>
        <v>12413680</v>
      </c>
      <c r="D70" s="55">
        <f>+'ACUM ENE-MZO'!L66</f>
        <v>0</v>
      </c>
      <c r="E70" s="18">
        <f t="shared" si="0"/>
        <v>12413680</v>
      </c>
    </row>
    <row r="71" spans="1:6">
      <c r="A71" s="20">
        <v>58</v>
      </c>
      <c r="B71" s="28" t="s">
        <v>98</v>
      </c>
      <c r="C71" s="57">
        <f>+'ACUM ENE-MZO'!M67-'ACUM ENE-MZO'!L67</f>
        <v>51255596</v>
      </c>
      <c r="D71" s="57">
        <f>+'ACUM ENE-MZO'!L67</f>
        <v>4142058</v>
      </c>
      <c r="E71" s="21">
        <f t="shared" si="0"/>
        <v>55397654</v>
      </c>
    </row>
    <row r="72" spans="1:6" ht="11.25" customHeight="1">
      <c r="A72" s="22"/>
      <c r="B72" s="22"/>
      <c r="C72" s="22"/>
      <c r="D72" s="22"/>
      <c r="E72" s="23"/>
    </row>
    <row r="73" spans="1:6">
      <c r="A73" s="24"/>
      <c r="B73" s="25" t="s">
        <v>114</v>
      </c>
      <c r="C73" s="26">
        <f>SUM(C9:C72)</f>
        <v>610125216</v>
      </c>
      <c r="D73" s="26">
        <f>SUM(D9:D72)</f>
        <v>16057115</v>
      </c>
      <c r="E73" s="26">
        <f>SUM(E9:E72)</f>
        <v>626182331</v>
      </c>
    </row>
    <row r="76" spans="1:6">
      <c r="E76" s="125"/>
    </row>
    <row r="77" spans="1:6">
      <c r="E77" s="125">
        <v>635285643</v>
      </c>
    </row>
    <row r="78" spans="1:6">
      <c r="E78" s="126">
        <f>+(C73+D73)/E77</f>
        <v>0.98567052144132905</v>
      </c>
      <c r="F78" s="147">
        <f>1-E78</f>
        <v>1.4329478558670949E-2</v>
      </c>
    </row>
    <row r="79" spans="1:6">
      <c r="E79" s="126">
        <f>+E73/E77</f>
        <v>0.98567052144132905</v>
      </c>
    </row>
    <row r="81" spans="5:6">
      <c r="E81">
        <v>578184141</v>
      </c>
    </row>
    <row r="82" spans="5:6">
      <c r="E82">
        <f>+E73/E81</f>
        <v>1.0830154039109143</v>
      </c>
    </row>
    <row r="85" spans="5:6">
      <c r="E85">
        <v>6000</v>
      </c>
      <c r="F85">
        <f>+E85*1.42</f>
        <v>8520</v>
      </c>
    </row>
    <row r="86" spans="5:6">
      <c r="E86">
        <f>+E85/10</f>
        <v>600</v>
      </c>
    </row>
    <row r="87" spans="5:6">
      <c r="E87">
        <f>+E86*13</f>
        <v>7800</v>
      </c>
    </row>
    <row r="88" spans="5:6">
      <c r="E88">
        <f>+E87/24</f>
        <v>325</v>
      </c>
    </row>
  </sheetData>
  <mergeCells count="6">
    <mergeCell ref="A31:E31"/>
    <mergeCell ref="A6:E6"/>
    <mergeCell ref="A1:E1"/>
    <mergeCell ref="A2:E2"/>
    <mergeCell ref="A3:E3"/>
    <mergeCell ref="A4:E4"/>
  </mergeCells>
  <pageMargins left="0.31" right="0.16" top="0.35" bottom="0.24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6"/>
    </sheetView>
  </sheetViews>
  <sheetFormatPr baseColWidth="10" defaultRowHeight="15"/>
  <cols>
    <col min="1" max="2" width="13.85546875" customWidth="1"/>
    <col min="3" max="3" width="13" customWidth="1"/>
    <col min="4" max="4" width="13.140625" customWidth="1"/>
    <col min="5" max="5" width="12.28515625" customWidth="1"/>
    <col min="6" max="6" width="10.5703125" customWidth="1"/>
    <col min="7" max="7" width="38.28515625" customWidth="1"/>
  </cols>
  <sheetData>
    <row r="1" spans="1:7" ht="20.25" customHeight="1">
      <c r="A1" s="259" t="s">
        <v>100</v>
      </c>
      <c r="B1" s="259"/>
      <c r="C1" s="259"/>
      <c r="D1" s="259"/>
      <c r="E1" s="259"/>
      <c r="F1" s="259"/>
      <c r="G1" s="259"/>
    </row>
    <row r="2" spans="1:7">
      <c r="A2" s="1"/>
      <c r="B2" s="1"/>
      <c r="C2" s="1"/>
      <c r="D2" s="1"/>
      <c r="E2" s="1"/>
      <c r="F2" s="1"/>
      <c r="G2" s="1"/>
    </row>
    <row r="3" spans="1:7" ht="25.5">
      <c r="A3" s="2" t="s">
        <v>101</v>
      </c>
      <c r="B3" s="3" t="s">
        <v>102</v>
      </c>
      <c r="C3" s="3" t="s">
        <v>103</v>
      </c>
      <c r="D3" s="3" t="s">
        <v>104</v>
      </c>
      <c r="E3" s="3" t="s">
        <v>141</v>
      </c>
      <c r="F3" s="3" t="s">
        <v>105</v>
      </c>
      <c r="G3" s="4" t="s">
        <v>106</v>
      </c>
    </row>
    <row r="4" spans="1:7" ht="18" customHeight="1">
      <c r="A4" s="5" t="s">
        <v>145</v>
      </c>
      <c r="B4" s="5" t="s">
        <v>16</v>
      </c>
      <c r="C4" s="6">
        <v>17</v>
      </c>
      <c r="D4" s="6">
        <v>30</v>
      </c>
      <c r="E4" s="6" t="s">
        <v>16</v>
      </c>
      <c r="F4" s="6">
        <v>2018</v>
      </c>
      <c r="G4" s="7" t="s">
        <v>107</v>
      </c>
    </row>
    <row r="5" spans="1:7" ht="18" customHeight="1">
      <c r="A5" s="5" t="s">
        <v>146</v>
      </c>
      <c r="B5" s="5">
        <v>8</v>
      </c>
      <c r="C5" s="6">
        <v>17</v>
      </c>
      <c r="D5" s="6">
        <v>27</v>
      </c>
      <c r="E5" s="6"/>
      <c r="F5" s="6">
        <v>2018</v>
      </c>
      <c r="G5" s="7" t="s">
        <v>107</v>
      </c>
    </row>
    <row r="6" spans="1:7" ht="18" customHeight="1">
      <c r="A6" s="5" t="s">
        <v>147</v>
      </c>
      <c r="B6" s="5">
        <v>7</v>
      </c>
      <c r="C6" s="6">
        <v>20</v>
      </c>
      <c r="D6" s="6">
        <v>30</v>
      </c>
      <c r="E6" s="6"/>
      <c r="F6" s="6">
        <v>2018</v>
      </c>
      <c r="G6" s="7" t="s">
        <v>107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9" sqref="A9:D21"/>
    </sheetView>
  </sheetViews>
  <sheetFormatPr baseColWidth="10" defaultRowHeight="15"/>
  <cols>
    <col min="1" max="1" width="10.5703125" customWidth="1"/>
    <col min="2" max="2" width="53.140625" customWidth="1"/>
    <col min="3" max="3" width="14.5703125" customWidth="1"/>
    <col min="4" max="4" width="16.28515625" customWidth="1"/>
  </cols>
  <sheetData>
    <row r="1" spans="1:4" ht="20.25">
      <c r="A1" s="256" t="s">
        <v>0</v>
      </c>
      <c r="B1" s="256"/>
      <c r="C1" s="256"/>
      <c r="D1" s="256"/>
    </row>
    <row r="2" spans="1:4" ht="20.25">
      <c r="A2" s="256" t="s">
        <v>1</v>
      </c>
      <c r="B2" s="256"/>
      <c r="C2" s="256"/>
      <c r="D2" s="256"/>
    </row>
    <row r="3" spans="1:4" ht="15.75">
      <c r="A3" s="257" t="s">
        <v>37</v>
      </c>
      <c r="B3" s="257"/>
      <c r="C3" s="257"/>
      <c r="D3" s="257"/>
    </row>
    <row r="4" spans="1:4">
      <c r="A4" s="258" t="s">
        <v>2</v>
      </c>
      <c r="B4" s="258"/>
      <c r="C4" s="258"/>
      <c r="D4" s="258"/>
    </row>
    <row r="6" spans="1:4" ht="19.5" customHeight="1">
      <c r="A6" s="34"/>
      <c r="B6" s="59"/>
      <c r="C6" s="59"/>
      <c r="D6" s="59"/>
    </row>
    <row r="9" spans="1:4" ht="23.25" customHeight="1">
      <c r="A9" s="260" t="s">
        <v>158</v>
      </c>
      <c r="B9" s="260"/>
      <c r="C9" s="260"/>
      <c r="D9" s="260"/>
    </row>
    <row r="10" spans="1:4" ht="15.75">
      <c r="A10" s="29"/>
      <c r="B10" s="30"/>
      <c r="C10" s="30"/>
      <c r="D10" s="30"/>
    </row>
    <row r="11" spans="1:4" ht="33" customHeight="1">
      <c r="A11" s="31" t="s">
        <v>115</v>
      </c>
      <c r="B11" s="118" t="s">
        <v>116</v>
      </c>
      <c r="C11" s="32" t="s">
        <v>117</v>
      </c>
      <c r="D11" s="32" t="s">
        <v>142</v>
      </c>
    </row>
    <row r="12" spans="1:4" ht="19.5" customHeight="1">
      <c r="A12" s="33" t="s">
        <v>118</v>
      </c>
      <c r="B12" s="119" t="s">
        <v>119</v>
      </c>
      <c r="C12" s="122">
        <v>0.22</v>
      </c>
      <c r="D12" s="123">
        <v>401119248</v>
      </c>
    </row>
    <row r="13" spans="1:4" ht="19.5" customHeight="1">
      <c r="A13" s="33" t="s">
        <v>120</v>
      </c>
      <c r="B13" s="120" t="s">
        <v>121</v>
      </c>
      <c r="C13" s="122">
        <v>1</v>
      </c>
      <c r="D13" s="123">
        <v>146781366</v>
      </c>
    </row>
    <row r="14" spans="1:4" ht="19.5" customHeight="1">
      <c r="A14" s="33" t="s">
        <v>122</v>
      </c>
      <c r="B14" s="121" t="s">
        <v>123</v>
      </c>
      <c r="C14" s="122">
        <v>0.22</v>
      </c>
      <c r="D14" s="123">
        <v>2736354</v>
      </c>
    </row>
    <row r="15" spans="1:4" ht="19.5" customHeight="1">
      <c r="A15" s="33" t="s">
        <v>124</v>
      </c>
      <c r="B15" s="120" t="s">
        <v>125</v>
      </c>
      <c r="C15" s="122">
        <v>0.22</v>
      </c>
      <c r="D15" s="123">
        <v>3515058</v>
      </c>
    </row>
    <row r="16" spans="1:4" ht="19.5" customHeight="1">
      <c r="A16" s="33" t="s">
        <v>126</v>
      </c>
      <c r="B16" s="120" t="s">
        <v>143</v>
      </c>
      <c r="C16" s="122">
        <v>0.22</v>
      </c>
      <c r="D16" s="123">
        <v>15187420</v>
      </c>
    </row>
    <row r="17" spans="1:4" ht="19.5" customHeight="1">
      <c r="A17" s="33" t="s">
        <v>128</v>
      </c>
      <c r="B17" s="120" t="s">
        <v>129</v>
      </c>
      <c r="C17" s="122">
        <v>0.2</v>
      </c>
      <c r="D17" s="123">
        <v>22077550</v>
      </c>
    </row>
    <row r="18" spans="1:4" ht="19.5" customHeight="1">
      <c r="A18" s="33" t="s">
        <v>130</v>
      </c>
      <c r="B18" s="120" t="s">
        <v>131</v>
      </c>
      <c r="C18" s="122">
        <v>0.2</v>
      </c>
      <c r="D18" s="123">
        <v>18106516</v>
      </c>
    </row>
    <row r="19" spans="1:4" ht="19.5" customHeight="1">
      <c r="A19" s="33" t="s">
        <v>132</v>
      </c>
      <c r="B19" s="120" t="s">
        <v>133</v>
      </c>
      <c r="C19" s="122">
        <v>0.22</v>
      </c>
      <c r="D19" s="123">
        <v>601704</v>
      </c>
    </row>
    <row r="20" spans="1:4" ht="19.5" customHeight="1">
      <c r="A20" s="33"/>
      <c r="B20" s="120" t="s">
        <v>137</v>
      </c>
      <c r="C20" s="122">
        <v>1</v>
      </c>
      <c r="D20" s="123">
        <v>16057115</v>
      </c>
    </row>
    <row r="21" spans="1:4" ht="19.5" customHeight="1">
      <c r="A21" s="34"/>
      <c r="B21" s="261" t="s">
        <v>134</v>
      </c>
      <c r="C21" s="262"/>
      <c r="D21" s="124">
        <f>SUM(D12:D20)</f>
        <v>626182331</v>
      </c>
    </row>
  </sheetData>
  <mergeCells count="6">
    <mergeCell ref="A9:D9"/>
    <mergeCell ref="B21:C21"/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6" sqref="A6:E10"/>
    </sheetView>
  </sheetViews>
  <sheetFormatPr baseColWidth="10" defaultRowHeight="15"/>
  <cols>
    <col min="1" max="1" width="10.5703125" customWidth="1"/>
    <col min="2" max="2" width="46.85546875" customWidth="1"/>
    <col min="3" max="3" width="21.7109375" customWidth="1"/>
    <col min="4" max="4" width="20" customWidth="1"/>
    <col min="5" max="5" width="21" customWidth="1"/>
  </cols>
  <sheetData>
    <row r="1" spans="1:5" ht="20.25">
      <c r="A1" s="256" t="s">
        <v>0</v>
      </c>
      <c r="B1" s="256"/>
      <c r="C1" s="256"/>
      <c r="D1" s="256"/>
      <c r="E1" s="256"/>
    </row>
    <row r="2" spans="1:5" ht="20.25">
      <c r="A2" s="256" t="s">
        <v>1</v>
      </c>
      <c r="B2" s="256"/>
      <c r="C2" s="256"/>
      <c r="D2" s="256"/>
      <c r="E2" s="256"/>
    </row>
    <row r="3" spans="1:5" ht="15.75">
      <c r="A3" s="257" t="s">
        <v>37</v>
      </c>
      <c r="B3" s="257"/>
      <c r="C3" s="257"/>
      <c r="D3" s="257"/>
      <c r="E3" s="257"/>
    </row>
    <row r="4" spans="1:5">
      <c r="A4" s="258" t="s">
        <v>2</v>
      </c>
      <c r="B4" s="258"/>
      <c r="C4" s="258"/>
      <c r="D4" s="258"/>
      <c r="E4" s="258"/>
    </row>
    <row r="6" spans="1:5" ht="21" customHeight="1">
      <c r="A6" s="263" t="s">
        <v>159</v>
      </c>
      <c r="B6" s="263"/>
      <c r="C6" s="263"/>
      <c r="D6" s="263"/>
      <c r="E6" s="263"/>
    </row>
    <row r="7" spans="1:5" ht="10.5" customHeight="1">
      <c r="A7" s="29"/>
      <c r="B7" s="30"/>
      <c r="C7" s="30"/>
      <c r="D7" s="30"/>
      <c r="E7" s="29"/>
    </row>
    <row r="8" spans="1:5" ht="27.75" customHeight="1">
      <c r="A8" s="131" t="s">
        <v>115</v>
      </c>
      <c r="B8" s="132" t="s">
        <v>148</v>
      </c>
      <c r="C8" s="133" t="s">
        <v>149</v>
      </c>
      <c r="D8" s="133" t="s">
        <v>150</v>
      </c>
      <c r="E8" s="133" t="s">
        <v>151</v>
      </c>
    </row>
    <row r="9" spans="1:5" ht="19.5" customHeight="1">
      <c r="A9" s="134" t="s">
        <v>118</v>
      </c>
      <c r="B9" s="135" t="s">
        <v>152</v>
      </c>
      <c r="C9" s="136">
        <f>SUM('FONDOS TRIM'!D12:D19)</f>
        <v>610125216</v>
      </c>
      <c r="D9" s="137">
        <f>+'FONDOS TRIM'!D20</f>
        <v>16057115</v>
      </c>
      <c r="E9" s="137">
        <f>SUM(C9:D9)</f>
        <v>626182331</v>
      </c>
    </row>
    <row r="10" spans="1:5" ht="19.5" customHeight="1">
      <c r="A10" s="138"/>
      <c r="B10" s="139" t="s">
        <v>134</v>
      </c>
      <c r="C10" s="140">
        <f>SUM(C9:C9)</f>
        <v>610125216</v>
      </c>
      <c r="D10" s="140">
        <f>SUM(D9:D9)</f>
        <v>16057115</v>
      </c>
      <c r="E10" s="140">
        <f>SUM(E9:E9)</f>
        <v>626182331</v>
      </c>
    </row>
  </sheetData>
  <mergeCells count="5">
    <mergeCell ref="A1:E1"/>
    <mergeCell ref="A2:E2"/>
    <mergeCell ref="A3:E3"/>
    <mergeCell ref="A4:E4"/>
    <mergeCell ref="A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ACUMPAR</vt:lpstr>
      <vt:lpstr>ENERO</vt:lpstr>
      <vt:lpstr>FEBRERO</vt:lpstr>
      <vt:lpstr>MARZO</vt:lpstr>
      <vt:lpstr>ACUM ENE-MZO</vt:lpstr>
      <vt:lpstr>concentra mun</vt:lpstr>
      <vt:lpstr>calendario</vt:lpstr>
      <vt:lpstr>FONDOS TRIM</vt:lpstr>
      <vt:lpstr>FONDOS ACUM</vt:lpstr>
      <vt:lpstr>Hoja1</vt:lpstr>
      <vt:lpstr>Hoja2</vt:lpstr>
      <vt:lpstr>MARZO!Área_de_impresión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Martin Medina</cp:lastModifiedBy>
  <cp:lastPrinted>2018-04-03T01:35:01Z</cp:lastPrinted>
  <dcterms:created xsi:type="dcterms:W3CDTF">2015-04-08T23:29:20Z</dcterms:created>
  <dcterms:modified xsi:type="dcterms:W3CDTF">2018-05-16T15:45:28Z</dcterms:modified>
</cp:coreProperties>
</file>